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# GLOBAL\Documents\# MY PUBLICATIONS\# My articles\PRINT_2\#2 Tweifth Wave Transformer\"/>
    </mc:Choice>
  </mc:AlternateContent>
  <bookViews>
    <workbookView xWindow="108" yWindow="24" windowWidth="24900" windowHeight="11352"/>
  </bookViews>
  <sheets>
    <sheet name="Twelfth-wave calculator" sheetId="1" r:id="rId1"/>
  </sheets>
  <calcPr calcId="171027"/>
</workbook>
</file>

<file path=xl/calcChain.xml><?xml version="1.0" encoding="utf-8"?>
<calcChain xmlns="http://schemas.openxmlformats.org/spreadsheetml/2006/main">
  <c r="J17" i="1" l="1"/>
  <c r="P13" i="1" s="1"/>
  <c r="P14" i="1" s="1"/>
  <c r="P15" i="1" s="1"/>
  <c r="P20" i="1" s="1"/>
  <c r="J15" i="1"/>
  <c r="P9" i="1" s="1"/>
  <c r="P10" i="1" s="1"/>
  <c r="P11" i="1" s="1"/>
  <c r="P17" i="1" s="1"/>
  <c r="D11" i="1"/>
  <c r="D12" i="1" s="1"/>
  <c r="D13" i="1" s="1"/>
  <c r="D14" i="1" s="1"/>
  <c r="D15" i="1" s="1"/>
  <c r="D16" i="1" s="1"/>
  <c r="D17" i="1" s="1"/>
  <c r="P28" i="1" l="1"/>
  <c r="P29" i="1" s="1"/>
  <c r="P21" i="1"/>
  <c r="P18" i="1"/>
  <c r="P25" i="1"/>
  <c r="P26" i="1" s="1"/>
</calcChain>
</file>

<file path=xl/sharedStrings.xml><?xml version="1.0" encoding="utf-8"?>
<sst xmlns="http://schemas.openxmlformats.org/spreadsheetml/2006/main" count="54" uniqueCount="42">
  <si>
    <t>Twelfth wave length's impedance transformer calculator</t>
  </si>
  <si>
    <t>Lm/λ  ratio  calculator</t>
  </si>
  <si>
    <r>
      <t xml:space="preserve"> Ԑeff  calculator /</t>
    </r>
    <r>
      <rPr>
        <b/>
        <sz val="14"/>
        <color theme="9" tint="0.39997558519241921"/>
        <rFont val="Calibri"/>
        <family val="2"/>
        <scheme val="minor"/>
      </rPr>
      <t xml:space="preserve"> note: W=&gt;H</t>
    </r>
  </si>
  <si>
    <t>La and Lb length calculator</t>
  </si>
  <si>
    <r>
      <t xml:space="preserve">Enter the </t>
    </r>
    <r>
      <rPr>
        <b/>
        <sz val="12"/>
        <color indexed="10"/>
        <rFont val="Calibri"/>
        <family val="2"/>
      </rPr>
      <t>Lower</t>
    </r>
    <r>
      <rPr>
        <b/>
        <sz val="12"/>
        <rFont val="Calibri"/>
        <family val="2"/>
      </rPr>
      <t xml:space="preserve"> impedance </t>
    </r>
    <r>
      <rPr>
        <b/>
        <sz val="12"/>
        <color indexed="10"/>
        <rFont val="Calibri"/>
        <family val="2"/>
      </rPr>
      <t>Z</t>
    </r>
    <r>
      <rPr>
        <b/>
        <sz val="10"/>
        <color indexed="10"/>
        <rFont val="Calibri"/>
        <family val="2"/>
      </rPr>
      <t>1</t>
    </r>
    <r>
      <rPr>
        <b/>
        <sz val="12"/>
        <rFont val="Calibri"/>
        <family val="2"/>
      </rPr>
      <t xml:space="preserve">  &gt;</t>
    </r>
  </si>
  <si>
    <t>Ohms</t>
  </si>
  <si>
    <r>
      <t>Enter the  Dielectric</t>
    </r>
    <r>
      <rPr>
        <b/>
        <sz val="12"/>
        <rFont val="Calibri"/>
        <family val="2"/>
      </rPr>
      <t xml:space="preserve"> Constant</t>
    </r>
    <r>
      <rPr>
        <b/>
        <sz val="12"/>
        <color indexed="10"/>
        <rFont val="Calibri"/>
        <family val="2"/>
      </rPr>
      <t xml:space="preserve"> Ԑr </t>
    </r>
    <r>
      <rPr>
        <b/>
        <sz val="12"/>
        <rFont val="Calibri"/>
        <family val="2"/>
      </rPr>
      <t xml:space="preserve"> &gt;</t>
    </r>
  </si>
  <si>
    <t>Ԑr</t>
  </si>
  <si>
    <r>
      <t xml:space="preserve">Enter the transformer </t>
    </r>
    <r>
      <rPr>
        <b/>
        <sz val="12"/>
        <color indexed="10"/>
        <rFont val="Calibri"/>
        <family val="2"/>
      </rPr>
      <t xml:space="preserve"> Frequency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f</t>
    </r>
    <r>
      <rPr>
        <b/>
        <sz val="12"/>
        <rFont val="Calibri"/>
        <family val="2"/>
      </rPr>
      <t xml:space="preserve">  &gt;</t>
    </r>
  </si>
  <si>
    <t>GHz</t>
  </si>
  <si>
    <r>
      <t>Enter the</t>
    </r>
    <r>
      <rPr>
        <b/>
        <sz val="12"/>
        <color indexed="10"/>
        <rFont val="Calibri"/>
        <family val="2"/>
      </rPr>
      <t xml:space="preserve"> H</t>
    </r>
    <r>
      <rPr>
        <b/>
        <sz val="12"/>
        <color indexed="10"/>
        <rFont val="Calibri"/>
        <family val="2"/>
      </rPr>
      <t>igher</t>
    </r>
    <r>
      <rPr>
        <b/>
        <sz val="12"/>
        <rFont val="Calibri"/>
        <family val="2"/>
      </rPr>
      <t xml:space="preserve"> impedance </t>
    </r>
    <r>
      <rPr>
        <b/>
        <sz val="12"/>
        <color indexed="10"/>
        <rFont val="Calibri"/>
        <family val="2"/>
      </rPr>
      <t>Z</t>
    </r>
    <r>
      <rPr>
        <b/>
        <sz val="10"/>
        <color indexed="10"/>
        <rFont val="Calibri"/>
        <family val="2"/>
      </rPr>
      <t>2</t>
    </r>
    <r>
      <rPr>
        <b/>
        <sz val="12"/>
        <rFont val="Calibri"/>
        <family val="2"/>
      </rPr>
      <t xml:space="preserve">  &gt;</t>
    </r>
  </si>
  <si>
    <r>
      <t>Enter the  Thickness</t>
    </r>
    <r>
      <rPr>
        <b/>
        <sz val="12"/>
        <rFont val="Calibri"/>
        <family val="2"/>
      </rPr>
      <t xml:space="preserve"> of Dielectric</t>
    </r>
    <r>
      <rPr>
        <b/>
        <sz val="12"/>
        <color indexed="10"/>
        <rFont val="Calibri"/>
        <family val="2"/>
      </rPr>
      <t xml:space="preserve"> H</t>
    </r>
    <r>
      <rPr>
        <b/>
        <sz val="12"/>
        <rFont val="Calibri"/>
        <family val="2"/>
      </rPr>
      <t xml:space="preserve">  &gt;</t>
    </r>
  </si>
  <si>
    <t>MILs</t>
  </si>
  <si>
    <r>
      <t xml:space="preserve">   Ԑeff Z</t>
    </r>
    <r>
      <rPr>
        <b/>
        <sz val="10"/>
        <color indexed="63"/>
        <rFont val="Calibri"/>
        <family val="2"/>
      </rPr>
      <t>1</t>
    </r>
    <r>
      <rPr>
        <b/>
        <sz val="12"/>
        <color indexed="63"/>
        <rFont val="Calibri"/>
        <family val="2"/>
      </rPr>
      <t xml:space="preserve"> sq.root  =</t>
    </r>
  </si>
  <si>
    <r>
      <t xml:space="preserve">   Z</t>
    </r>
    <r>
      <rPr>
        <b/>
        <sz val="10"/>
        <color indexed="63"/>
        <rFont val="Calibri"/>
        <family val="2"/>
      </rPr>
      <t>1</t>
    </r>
    <r>
      <rPr>
        <b/>
        <sz val="12"/>
        <color indexed="63"/>
        <rFont val="Calibri"/>
        <family val="2"/>
      </rPr>
      <t xml:space="preserve"> Fraction of C velocity PCB =</t>
    </r>
  </si>
  <si>
    <t>Vp</t>
  </si>
  <si>
    <t xml:space="preserve">   Z2 / Z1 ratio =</t>
  </si>
  <si>
    <r>
      <t xml:space="preserve">Enter </t>
    </r>
    <r>
      <rPr>
        <b/>
        <sz val="12"/>
        <rFont val="Calibri"/>
        <family val="2"/>
      </rPr>
      <t xml:space="preserve">Width of Microstrip Z1 Line </t>
    </r>
    <r>
      <rPr>
        <b/>
        <sz val="12"/>
        <color indexed="10"/>
        <rFont val="Calibri"/>
        <family val="2"/>
      </rPr>
      <t>W1</t>
    </r>
    <r>
      <rPr>
        <b/>
        <sz val="12"/>
        <rFont val="Calibri"/>
        <family val="2"/>
      </rPr>
      <t xml:space="preserve">   &gt;</t>
    </r>
  </si>
  <si>
    <r>
      <t xml:space="preserve">   Z</t>
    </r>
    <r>
      <rPr>
        <b/>
        <sz val="10"/>
        <color indexed="63"/>
        <rFont val="Calibri"/>
        <family val="2"/>
      </rPr>
      <t>1</t>
    </r>
    <r>
      <rPr>
        <b/>
        <sz val="12"/>
        <color indexed="63"/>
        <rFont val="Calibri"/>
        <family val="2"/>
      </rPr>
      <t xml:space="preserve"> Velocity of Electromagnetics waves in PCB =</t>
    </r>
  </si>
  <si>
    <t>m/sec</t>
  </si>
  <si>
    <t xml:space="preserve">   N coefficient =</t>
  </si>
  <si>
    <t xml:space="preserve">   X funcsion =</t>
  </si>
  <si>
    <r>
      <t xml:space="preserve">Enter </t>
    </r>
    <r>
      <rPr>
        <b/>
        <sz val="12"/>
        <rFont val="Calibri"/>
        <family val="2"/>
      </rPr>
      <t xml:space="preserve">Width of Microstrip Z2 Line </t>
    </r>
    <r>
      <rPr>
        <b/>
        <sz val="12"/>
        <color indexed="10"/>
        <rFont val="Calibri"/>
        <family val="2"/>
      </rPr>
      <t>W2</t>
    </r>
    <r>
      <rPr>
        <b/>
        <sz val="12"/>
        <rFont val="Calibri"/>
        <family val="2"/>
      </rPr>
      <t xml:space="preserve">   &gt;</t>
    </r>
  </si>
  <si>
    <r>
      <t xml:space="preserve">   Ԑeff Z</t>
    </r>
    <r>
      <rPr>
        <b/>
        <sz val="10"/>
        <color indexed="63"/>
        <rFont val="Calibri"/>
        <family val="2"/>
      </rPr>
      <t>2</t>
    </r>
    <r>
      <rPr>
        <b/>
        <sz val="12"/>
        <color indexed="63"/>
        <rFont val="Calibri"/>
        <family val="2"/>
      </rPr>
      <t xml:space="preserve"> sq.root  =</t>
    </r>
  </si>
  <si>
    <t xml:space="preserve">   Lm =</t>
  </si>
  <si>
    <t>degree</t>
  </si>
  <si>
    <r>
      <t xml:space="preserve">   Z</t>
    </r>
    <r>
      <rPr>
        <b/>
        <sz val="10"/>
        <color indexed="63"/>
        <rFont val="Calibri"/>
        <family val="2"/>
      </rPr>
      <t>2</t>
    </r>
    <r>
      <rPr>
        <b/>
        <sz val="12"/>
        <color indexed="63"/>
        <rFont val="Calibri"/>
        <family val="2"/>
      </rPr>
      <t xml:space="preserve"> Fraction of C velocity in PCB =</t>
    </r>
  </si>
  <si>
    <r>
      <t xml:space="preserve">   Lm / </t>
    </r>
    <r>
      <rPr>
        <b/>
        <sz val="12"/>
        <color indexed="63"/>
        <rFont val="Calibri"/>
        <family val="2"/>
      </rPr>
      <t xml:space="preserve">λ ratio = </t>
    </r>
  </si>
  <si>
    <r>
      <t xml:space="preserve">   Z1 line Dielectric</t>
    </r>
    <r>
      <rPr>
        <b/>
        <sz val="12"/>
        <rFont val="Calibri"/>
        <family val="2"/>
      </rPr>
      <t xml:space="preserve"> Constant Effective </t>
    </r>
    <r>
      <rPr>
        <b/>
        <sz val="12"/>
        <color indexed="10"/>
        <rFont val="Calibri"/>
        <family val="2"/>
      </rPr>
      <t>Ԑeff (Z</t>
    </r>
    <r>
      <rPr>
        <b/>
        <sz val="10"/>
        <color indexed="10"/>
        <rFont val="Calibri"/>
        <family val="2"/>
      </rPr>
      <t>1</t>
    </r>
    <r>
      <rPr>
        <b/>
        <sz val="12"/>
        <color indexed="10"/>
        <rFont val="Calibri"/>
        <family val="2"/>
      </rPr>
      <t xml:space="preserve">) </t>
    </r>
    <r>
      <rPr>
        <b/>
        <sz val="12"/>
        <rFont val="Calibri"/>
        <family val="2"/>
      </rPr>
      <t xml:space="preserve"> =</t>
    </r>
  </si>
  <si>
    <r>
      <t>Ԑeff Z</t>
    </r>
    <r>
      <rPr>
        <b/>
        <sz val="10"/>
        <rFont val="Calibri"/>
        <family val="2"/>
      </rPr>
      <t>1</t>
    </r>
  </si>
  <si>
    <r>
      <t xml:space="preserve">   Z</t>
    </r>
    <r>
      <rPr>
        <b/>
        <sz val="10"/>
        <color indexed="63"/>
        <rFont val="Calibri"/>
        <family val="2"/>
      </rPr>
      <t>2</t>
    </r>
    <r>
      <rPr>
        <b/>
        <sz val="12"/>
        <color indexed="63"/>
        <rFont val="Calibri"/>
        <family val="2"/>
      </rPr>
      <t xml:space="preserve"> Velocity of Electromagnetics waves in PCB =</t>
    </r>
  </si>
  <si>
    <t xml:space="preserve">   La, Lb / λ ratio =</t>
  </si>
  <si>
    <t xml:space="preserve">   λ / La, Lb ratio =</t>
  </si>
  <si>
    <r>
      <t xml:space="preserve">   Z2 line Dielectric</t>
    </r>
    <r>
      <rPr>
        <b/>
        <sz val="12"/>
        <rFont val="Calibri"/>
        <family val="2"/>
      </rPr>
      <t xml:space="preserve"> Constant Effective </t>
    </r>
    <r>
      <rPr>
        <b/>
        <sz val="12"/>
        <color indexed="10"/>
        <rFont val="Calibri"/>
        <family val="2"/>
      </rPr>
      <t>Ԑeff (Z</t>
    </r>
    <r>
      <rPr>
        <b/>
        <sz val="10"/>
        <color indexed="10"/>
        <rFont val="Calibri"/>
        <family val="2"/>
      </rPr>
      <t>2</t>
    </r>
    <r>
      <rPr>
        <b/>
        <sz val="12"/>
        <color indexed="10"/>
        <rFont val="Calibri"/>
        <family val="2"/>
      </rPr>
      <t xml:space="preserve">) </t>
    </r>
    <r>
      <rPr>
        <b/>
        <sz val="12"/>
        <rFont val="Calibri"/>
        <family val="2"/>
      </rPr>
      <t xml:space="preserve"> =</t>
    </r>
  </si>
  <si>
    <r>
      <t>Ԑeff Z</t>
    </r>
    <r>
      <rPr>
        <b/>
        <sz val="10"/>
        <rFont val="Calibri"/>
        <family val="2"/>
      </rPr>
      <t>2</t>
    </r>
  </si>
  <si>
    <r>
      <rPr>
        <b/>
        <sz val="14"/>
        <color indexed="63"/>
        <rFont val="Calibri"/>
        <family val="2"/>
      </rPr>
      <t xml:space="preserve">   Z</t>
    </r>
    <r>
      <rPr>
        <b/>
        <sz val="12"/>
        <color indexed="63"/>
        <rFont val="Calibri"/>
        <family val="2"/>
      </rPr>
      <t>1 Wave whole length</t>
    </r>
    <r>
      <rPr>
        <b/>
        <sz val="14"/>
        <color indexed="10"/>
        <rFont val="Calibri"/>
        <family val="2"/>
      </rPr>
      <t xml:space="preserve"> λ</t>
    </r>
    <r>
      <rPr>
        <b/>
        <sz val="12"/>
        <color indexed="10"/>
        <rFont val="Calibri"/>
        <family val="2"/>
      </rPr>
      <t xml:space="preserve"> (</t>
    </r>
    <r>
      <rPr>
        <b/>
        <sz val="14"/>
        <color indexed="10"/>
        <rFont val="Calibri"/>
        <family val="2"/>
      </rPr>
      <t>Z</t>
    </r>
    <r>
      <rPr>
        <b/>
        <sz val="12"/>
        <color indexed="10"/>
        <rFont val="Calibri"/>
        <family val="2"/>
      </rPr>
      <t xml:space="preserve">1) </t>
    </r>
    <r>
      <rPr>
        <b/>
        <sz val="12"/>
        <color indexed="63"/>
        <rFont val="Calibri"/>
        <family val="2"/>
      </rPr>
      <t>=</t>
    </r>
  </si>
  <si>
    <t>mm</t>
  </si>
  <si>
    <r>
      <rPr>
        <b/>
        <sz val="14"/>
        <color indexed="63"/>
        <rFont val="Calibri"/>
        <family val="2"/>
      </rPr>
      <t xml:space="preserve">   Z</t>
    </r>
    <r>
      <rPr>
        <b/>
        <sz val="12"/>
        <color indexed="63"/>
        <rFont val="Calibri"/>
        <family val="2"/>
      </rPr>
      <t>2 Wave whole length</t>
    </r>
    <r>
      <rPr>
        <b/>
        <sz val="14"/>
        <color indexed="10"/>
        <rFont val="Calibri"/>
        <family val="2"/>
      </rPr>
      <t xml:space="preserve"> λ</t>
    </r>
    <r>
      <rPr>
        <b/>
        <sz val="12"/>
        <color indexed="10"/>
        <rFont val="Calibri"/>
        <family val="2"/>
      </rPr>
      <t xml:space="preserve"> (</t>
    </r>
    <r>
      <rPr>
        <b/>
        <sz val="14"/>
        <color indexed="10"/>
        <rFont val="Calibri"/>
        <family val="2"/>
      </rPr>
      <t>Z</t>
    </r>
    <r>
      <rPr>
        <b/>
        <sz val="12"/>
        <color indexed="10"/>
        <rFont val="Calibri"/>
        <family val="2"/>
      </rPr>
      <t xml:space="preserve">2) </t>
    </r>
    <r>
      <rPr>
        <b/>
        <sz val="12"/>
        <color indexed="63"/>
        <rFont val="Calibri"/>
        <family val="2"/>
      </rPr>
      <t>=</t>
    </r>
  </si>
  <si>
    <r>
      <rPr>
        <b/>
        <sz val="14"/>
        <color indexed="10"/>
        <rFont val="Calibri"/>
        <family val="2"/>
      </rPr>
      <t>L</t>
    </r>
    <r>
      <rPr>
        <b/>
        <sz val="12"/>
        <color indexed="10"/>
        <rFont val="Calibri"/>
        <family val="2"/>
      </rPr>
      <t>a</t>
    </r>
    <r>
      <rPr>
        <b/>
        <sz val="12"/>
        <color indexed="63"/>
        <rFont val="Calibri"/>
        <family val="2"/>
      </rPr>
      <t xml:space="preserve"> length</t>
    </r>
    <r>
      <rPr>
        <b/>
        <sz val="12"/>
        <color indexed="10"/>
        <rFont val="Calibri"/>
        <family val="2"/>
      </rPr>
      <t xml:space="preserve">  </t>
    </r>
    <r>
      <rPr>
        <b/>
        <sz val="12"/>
        <color indexed="63"/>
        <rFont val="Calibri"/>
        <family val="2"/>
      </rPr>
      <t>=</t>
    </r>
  </si>
  <si>
    <r>
      <rPr>
        <b/>
        <sz val="14"/>
        <color indexed="10"/>
        <rFont val="Calibri"/>
        <family val="2"/>
      </rPr>
      <t>L</t>
    </r>
    <r>
      <rPr>
        <b/>
        <sz val="12"/>
        <color indexed="10"/>
        <rFont val="Calibri"/>
        <family val="2"/>
      </rPr>
      <t>b</t>
    </r>
    <r>
      <rPr>
        <b/>
        <sz val="12"/>
        <color indexed="63"/>
        <rFont val="Calibri"/>
        <family val="2"/>
      </rPr>
      <t xml:space="preserve"> length</t>
    </r>
    <r>
      <rPr>
        <b/>
        <sz val="12"/>
        <color indexed="10"/>
        <rFont val="Calibri"/>
        <family val="2"/>
      </rPr>
      <t xml:space="preserve">  </t>
    </r>
    <r>
      <rPr>
        <b/>
        <sz val="12"/>
        <color indexed="63"/>
        <rFont val="Calibri"/>
        <family val="2"/>
      </rPr>
      <t>=</t>
    </r>
  </si>
  <si>
    <t xml:space="preserve">                                     Produced by Alex Lapayev</t>
  </si>
  <si>
    <t>www.lapayev.com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</si>
</sst>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 tint="4.9989318521683403E-2"/>
      <name val="Century Gothic"/>
      <family val="2"/>
    </font>
    <font>
      <b/>
      <sz val="14"/>
      <color theme="9" tint="0.3999755851924192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10"/>
      <name val="Calibri"/>
      <family val="2"/>
    </font>
    <font>
      <b/>
      <sz val="12"/>
      <name val="Calibri"/>
      <family val="2"/>
    </font>
    <font>
      <b/>
      <sz val="10"/>
      <color indexed="1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b/>
      <sz val="10"/>
      <color indexed="63"/>
      <name val="Calibri"/>
      <family val="2"/>
    </font>
    <font>
      <b/>
      <sz val="12"/>
      <color indexed="63"/>
      <name val="Calibri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</font>
    <font>
      <b/>
      <sz val="12"/>
      <color theme="1" tint="0.14999847407452621"/>
      <name val="Calibri"/>
      <family val="2"/>
    </font>
    <font>
      <b/>
      <sz val="14"/>
      <color indexed="63"/>
      <name val="Calibri"/>
      <family val="2"/>
    </font>
    <font>
      <b/>
      <sz val="14"/>
      <color indexed="10"/>
      <name val="Calibri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6"/>
      <color theme="0" tint="-0.24997711111789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28">
    <border>
      <left/>
      <right/>
      <top/>
      <bottom/>
      <diagonal/>
    </border>
    <border>
      <left style="medium">
        <color theme="2" tint="-0.749961851863155"/>
      </left>
      <right/>
      <top style="medium">
        <color theme="2" tint="-0.749961851863155"/>
      </top>
      <bottom/>
      <diagonal/>
    </border>
    <border>
      <left/>
      <right/>
      <top style="medium">
        <color theme="2" tint="-0.749961851863155"/>
      </top>
      <bottom/>
      <diagonal/>
    </border>
    <border>
      <left/>
      <right style="medium">
        <color theme="2" tint="-0.749961851863155"/>
      </right>
      <top style="medium">
        <color theme="2" tint="-0.749961851863155"/>
      </top>
      <bottom/>
      <diagonal/>
    </border>
    <border>
      <left style="medium">
        <color theme="2" tint="-0.749961851863155"/>
      </left>
      <right/>
      <top/>
      <bottom style="medium">
        <color theme="2" tint="-0.749961851863155"/>
      </bottom>
      <diagonal/>
    </border>
    <border>
      <left/>
      <right/>
      <top/>
      <bottom style="medium">
        <color theme="2" tint="-0.749961851863155"/>
      </bottom>
      <diagonal/>
    </border>
    <border>
      <left/>
      <right style="medium">
        <color theme="2" tint="-0.749961851863155"/>
      </right>
      <top/>
      <bottom style="medium">
        <color theme="2" tint="-0.749961851863155"/>
      </bottom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double">
        <color theme="1" tint="0.14996795556505021"/>
      </left>
      <right/>
      <top/>
      <bottom/>
      <diagonal/>
    </border>
    <border>
      <left/>
      <right style="thick">
        <color theme="2" tint="-0.749961851863155"/>
      </right>
      <top/>
      <bottom/>
      <diagonal/>
    </border>
    <border>
      <left style="thick">
        <color theme="2" tint="-0.749961851863155"/>
      </left>
      <right style="thick">
        <color theme="2" tint="-0.749961851863155"/>
      </right>
      <top style="thick">
        <color theme="2" tint="-0.749961851863155"/>
      </top>
      <bottom style="thick">
        <color theme="2" tint="-0.749961851863155"/>
      </bottom>
      <diagonal/>
    </border>
    <border>
      <left/>
      <right style="double">
        <color theme="1" tint="0.14996795556505021"/>
      </right>
      <top style="double">
        <color theme="1" tint="0.14996795556505021"/>
      </top>
      <bottom style="double">
        <color theme="1" tint="0.14996795556505021"/>
      </bottom>
      <diagonal/>
    </border>
    <border>
      <left style="double">
        <color theme="2" tint="-0.499984740745262"/>
      </left>
      <right/>
      <top/>
      <bottom/>
      <diagonal/>
    </border>
    <border>
      <left/>
      <right style="double">
        <color theme="2" tint="-0.499984740745262"/>
      </right>
      <top style="double">
        <color theme="2" tint="-0.499984740745262"/>
      </top>
      <bottom style="double">
        <color theme="2" tint="-0.499984740745262"/>
      </bottom>
      <diagonal/>
    </border>
    <border>
      <left style="double">
        <color theme="2" tint="-0.499984740745262"/>
      </left>
      <right/>
      <top style="double">
        <color theme="2" tint="-0.499984740745262"/>
      </top>
      <bottom style="double">
        <color theme="2" tint="-0.499984740745262"/>
      </bottom>
      <diagonal/>
    </border>
    <border>
      <left/>
      <right/>
      <top style="double">
        <color theme="2" tint="-0.499984740745262"/>
      </top>
      <bottom style="double">
        <color theme="2" tint="-0.499984740745262"/>
      </bottom>
      <diagonal/>
    </border>
    <border>
      <left style="double">
        <color theme="2" tint="-0.499984740745262"/>
      </left>
      <right style="double">
        <color theme="2" tint="-0.499984740745262"/>
      </right>
      <top style="double">
        <color theme="2" tint="-0.499984740745262"/>
      </top>
      <bottom style="double">
        <color theme="2" tint="-0.499984740745262"/>
      </bottom>
      <diagonal/>
    </border>
    <border>
      <left style="double">
        <color theme="2" tint="-0.499984740745262"/>
      </left>
      <right/>
      <top style="double">
        <color theme="2" tint="-0.499984740745262"/>
      </top>
      <bottom/>
      <diagonal/>
    </border>
    <border>
      <left/>
      <right/>
      <top style="double">
        <color theme="2" tint="-0.499984740745262"/>
      </top>
      <bottom/>
      <diagonal/>
    </border>
    <border>
      <left/>
      <right style="double">
        <color theme="2" tint="-0.499984740745262"/>
      </right>
      <top style="double">
        <color theme="2" tint="-0.499984740745262"/>
      </top>
      <bottom/>
      <diagonal/>
    </border>
    <border>
      <left style="double">
        <color theme="2" tint="-0.499984740745262"/>
      </left>
      <right/>
      <top/>
      <bottom style="double">
        <color theme="2" tint="-0.499984740745262"/>
      </bottom>
      <diagonal/>
    </border>
    <border>
      <left/>
      <right/>
      <top/>
      <bottom style="double">
        <color theme="2" tint="-0.499984740745262"/>
      </bottom>
      <diagonal/>
    </border>
    <border>
      <left/>
      <right style="double">
        <color theme="2" tint="-0.499984740745262"/>
      </right>
      <top/>
      <bottom style="double">
        <color theme="2" tint="-0.499984740745262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</borders>
  <cellStyleXfs count="20">
    <xf numFmtId="0" fontId="0" fillId="0" borderId="0"/>
    <xf numFmtId="0" fontId="1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</cellStyleXfs>
  <cellXfs count="72">
    <xf numFmtId="0" fontId="0" fillId="0" borderId="0" xfId="0"/>
    <xf numFmtId="0" fontId="0" fillId="2" borderId="0" xfId="0" applyFill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4" borderId="0" xfId="0" applyFill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/>
    <xf numFmtId="0" fontId="5" fillId="2" borderId="0" xfId="0" applyFont="1" applyFill="1" applyBorder="1" applyAlignment="1"/>
    <xf numFmtId="0" fontId="5" fillId="0" borderId="0" xfId="0" applyFont="1" applyBorder="1" applyAlignment="1"/>
    <xf numFmtId="0" fontId="5" fillId="0" borderId="0" xfId="0" applyFont="1"/>
    <xf numFmtId="0" fontId="6" fillId="2" borderId="12" xfId="0" applyFont="1" applyFill="1" applyBorder="1" applyAlignment="1" applyProtection="1">
      <alignment horizontal="center"/>
      <protection locked="0"/>
    </xf>
    <xf numFmtId="0" fontId="6" fillId="6" borderId="13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6" fillId="6" borderId="15" xfId="0" applyFont="1" applyFill="1" applyBorder="1" applyAlignment="1">
      <alignment horizontal="center"/>
    </xf>
    <xf numFmtId="0" fontId="10" fillId="8" borderId="18" xfId="0" applyFont="1" applyFill="1" applyBorder="1" applyAlignment="1">
      <alignment horizontal="center"/>
    </xf>
    <xf numFmtId="0" fontId="5" fillId="7" borderId="18" xfId="0" applyFont="1" applyFill="1" applyBorder="1" applyAlignment="1">
      <alignment horizontal="center"/>
    </xf>
    <xf numFmtId="0" fontId="11" fillId="7" borderId="18" xfId="0" applyFont="1" applyFill="1" applyBorder="1" applyAlignment="1">
      <alignment horizontal="center"/>
    </xf>
    <xf numFmtId="0" fontId="6" fillId="8" borderId="18" xfId="0" applyFont="1" applyFill="1" applyBorder="1" applyAlignment="1">
      <alignment horizontal="center"/>
    </xf>
    <xf numFmtId="0" fontId="6" fillId="9" borderId="15" xfId="0" applyFont="1" applyFill="1" applyBorder="1" applyAlignment="1">
      <alignment horizontal="center"/>
    </xf>
    <xf numFmtId="0" fontId="14" fillId="2" borderId="0" xfId="0" applyFont="1" applyFill="1"/>
    <xf numFmtId="0" fontId="14" fillId="0" borderId="0" xfId="0" applyFont="1"/>
    <xf numFmtId="0" fontId="6" fillId="7" borderId="18" xfId="0" applyFont="1" applyFill="1" applyBorder="1" applyAlignment="1">
      <alignment horizontal="center"/>
    </xf>
    <xf numFmtId="0" fontId="16" fillId="7" borderId="18" xfId="0" applyFont="1" applyFill="1" applyBorder="1" applyAlignment="1">
      <alignment horizontal="center"/>
    </xf>
    <xf numFmtId="0" fontId="0" fillId="2" borderId="0" xfId="0" applyFill="1" applyBorder="1" applyProtection="1"/>
    <xf numFmtId="0" fontId="0" fillId="0" borderId="0" xfId="0" applyFill="1" applyBorder="1"/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16" fillId="7" borderId="19" xfId="0" applyFont="1" applyFill="1" applyBorder="1" applyAlignment="1">
      <alignment horizontal="left" vertical="center"/>
    </xf>
    <xf numFmtId="0" fontId="11" fillId="7" borderId="20" xfId="0" applyFont="1" applyFill="1" applyBorder="1" applyAlignment="1">
      <alignment horizontal="left" vertical="center"/>
    </xf>
    <xf numFmtId="0" fontId="11" fillId="7" borderId="21" xfId="0" applyFont="1" applyFill="1" applyBorder="1" applyAlignment="1">
      <alignment horizontal="left" vertical="center"/>
    </xf>
    <xf numFmtId="0" fontId="11" fillId="7" borderId="22" xfId="0" applyFont="1" applyFill="1" applyBorder="1" applyAlignment="1">
      <alignment horizontal="left" vertical="center"/>
    </xf>
    <xf numFmtId="0" fontId="11" fillId="7" borderId="23" xfId="0" applyFont="1" applyFill="1" applyBorder="1" applyAlignment="1">
      <alignment horizontal="left" vertical="center"/>
    </xf>
    <xf numFmtId="0" fontId="11" fillId="7" borderId="24" xfId="0" applyFont="1" applyFill="1" applyBorder="1" applyAlignment="1">
      <alignment horizontal="left" vertical="center"/>
    </xf>
    <xf numFmtId="0" fontId="16" fillId="7" borderId="19" xfId="0" applyFont="1" applyFill="1" applyBorder="1" applyAlignment="1">
      <alignment horizontal="center" vertical="center"/>
    </xf>
    <xf numFmtId="0" fontId="16" fillId="7" borderId="20" xfId="0" applyFont="1" applyFill="1" applyBorder="1" applyAlignment="1">
      <alignment horizontal="center" vertical="center"/>
    </xf>
    <xf numFmtId="0" fontId="16" fillId="7" borderId="21" xfId="0" applyFont="1" applyFill="1" applyBorder="1" applyAlignment="1">
      <alignment horizontal="center" vertical="center"/>
    </xf>
    <xf numFmtId="0" fontId="16" fillId="7" borderId="22" xfId="0" applyFont="1" applyFill="1" applyBorder="1" applyAlignment="1">
      <alignment horizontal="center" vertical="center"/>
    </xf>
    <xf numFmtId="0" fontId="16" fillId="7" borderId="23" xfId="0" applyFont="1" applyFill="1" applyBorder="1" applyAlignment="1">
      <alignment horizontal="center" vertical="center"/>
    </xf>
    <xf numFmtId="0" fontId="16" fillId="7" borderId="24" xfId="0" applyFont="1" applyFill="1" applyBorder="1" applyAlignment="1">
      <alignment horizontal="center" vertical="center"/>
    </xf>
    <xf numFmtId="0" fontId="0" fillId="11" borderId="25" xfId="0" applyFill="1" applyBorder="1" applyAlignment="1">
      <alignment horizontal="left" vertical="center"/>
    </xf>
    <xf numFmtId="0" fontId="0" fillId="11" borderId="26" xfId="0" applyFill="1" applyBorder="1" applyAlignment="1">
      <alignment horizontal="left" vertical="center"/>
    </xf>
    <xf numFmtId="0" fontId="0" fillId="11" borderId="27" xfId="0" applyFill="1" applyBorder="1" applyAlignment="1">
      <alignment horizontal="left" vertical="center"/>
    </xf>
    <xf numFmtId="0" fontId="11" fillId="7" borderId="16" xfId="0" applyFont="1" applyFill="1" applyBorder="1" applyAlignment="1">
      <alignment horizontal="left" vertical="center"/>
    </xf>
    <xf numFmtId="0" fontId="11" fillId="7" borderId="15" xfId="0" applyFont="1" applyFill="1" applyBorder="1" applyAlignment="1">
      <alignment horizontal="left" vertical="center"/>
    </xf>
    <xf numFmtId="0" fontId="6" fillId="7" borderId="16" xfId="0" applyFont="1" applyFill="1" applyBorder="1" applyAlignment="1">
      <alignment horizontal="left" vertical="center"/>
    </xf>
    <xf numFmtId="0" fontId="6" fillId="7" borderId="17" xfId="0" applyFont="1" applyFill="1" applyBorder="1" applyAlignment="1">
      <alignment horizontal="left" vertical="center"/>
    </xf>
    <xf numFmtId="0" fontId="6" fillId="7" borderId="15" xfId="0" applyFont="1" applyFill="1" applyBorder="1" applyAlignment="1">
      <alignment horizontal="left" vertical="center"/>
    </xf>
    <xf numFmtId="0" fontId="11" fillId="7" borderId="16" xfId="0" applyFont="1" applyFill="1" applyBorder="1" applyAlignment="1">
      <alignment horizontal="left"/>
    </xf>
    <xf numFmtId="0" fontId="11" fillId="7" borderId="17" xfId="0" applyFont="1" applyFill="1" applyBorder="1" applyAlignment="1">
      <alignment horizontal="left"/>
    </xf>
    <xf numFmtId="0" fontId="11" fillId="7" borderId="15" xfId="0" applyFont="1" applyFill="1" applyBorder="1" applyAlignment="1">
      <alignment horizontal="left"/>
    </xf>
    <xf numFmtId="0" fontId="6" fillId="10" borderId="14" xfId="0" applyFont="1" applyFill="1" applyBorder="1" applyAlignment="1">
      <alignment horizontal="left" vertical="center"/>
    </xf>
    <xf numFmtId="0" fontId="6" fillId="10" borderId="0" xfId="0" applyFont="1" applyFill="1" applyBorder="1" applyAlignment="1">
      <alignment horizontal="left" vertical="center"/>
    </xf>
    <xf numFmtId="0" fontId="6" fillId="10" borderId="11" xfId="0" applyFont="1" applyFill="1" applyBorder="1" applyAlignment="1">
      <alignment horizontal="left" vertical="center"/>
    </xf>
    <xf numFmtId="0" fontId="6" fillId="5" borderId="14" xfId="0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left" vertical="center"/>
    </xf>
    <xf numFmtId="0" fontId="6" fillId="5" borderId="1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left"/>
    </xf>
    <xf numFmtId="0" fontId="6" fillId="5" borderId="0" xfId="0" applyFont="1" applyFill="1" applyBorder="1" applyAlignment="1">
      <alignment horizontal="left"/>
    </xf>
    <xf numFmtId="0" fontId="6" fillId="5" borderId="11" xfId="0" applyFont="1" applyFill="1" applyBorder="1" applyAlignment="1">
      <alignment horizontal="left"/>
    </xf>
  </cellXfs>
  <cellStyles count="20">
    <cellStyle name="Hyperlink 2" xfId="1"/>
    <cellStyle name="Normal" xfId="0" builtinId="0"/>
    <cellStyle name="Normal 2" xfId="2"/>
    <cellStyle name="Normal 2 2" xfId="3"/>
    <cellStyle name="Normal 2 2 2" xfId="4"/>
    <cellStyle name="Normal 2 2 2 2" xfId="5"/>
    <cellStyle name="Normal 2 2 3" xfId="6"/>
    <cellStyle name="Normal 2 3" xfId="7"/>
    <cellStyle name="Normal 2 3 2" xfId="8"/>
    <cellStyle name="Normal 2 4" xfId="9"/>
    <cellStyle name="Normal 3" xfId="10"/>
    <cellStyle name="Normal 3 2" xfId="11"/>
    <cellStyle name="Normal 4" xfId="12"/>
    <cellStyle name="Normal 5" xfId="13"/>
    <cellStyle name="Normal 5 2" xfId="14"/>
    <cellStyle name="Normal 5 2 2" xfId="15"/>
    <cellStyle name="Normal 5 3" xfId="16"/>
    <cellStyle name="Normal 6" xfId="17"/>
    <cellStyle name="Normal 6 2" xfId="18"/>
    <cellStyle name="Normal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1731</xdr:rowOff>
    </xdr:from>
    <xdr:to>
      <xdr:col>11</xdr:col>
      <xdr:colOff>8965</xdr:colOff>
      <xdr:row>29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259" y="4116531"/>
          <a:ext cx="9574306" cy="2078081"/>
        </a:xfrm>
        <a:prstGeom prst="rect">
          <a:avLst/>
        </a:prstGeom>
        <a:noFill/>
        <a:ln w="19050">
          <a:solidFill>
            <a:srgbClr val="948A5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3"/>
  <sheetViews>
    <sheetView tabSelected="1" zoomScale="85" zoomScaleNormal="85" workbookViewId="0">
      <selection activeCell="K15" sqref="K15"/>
    </sheetView>
  </sheetViews>
  <sheetFormatPr defaultRowHeight="14.4" x14ac:dyDescent="0.3"/>
  <cols>
    <col min="1" max="1" width="2.77734375" customWidth="1"/>
    <col min="2" max="2" width="14.77734375" customWidth="1"/>
    <col min="3" max="3" width="17.21875" customWidth="1"/>
    <col min="4" max="5" width="14.77734375" customWidth="1"/>
    <col min="6" max="6" width="2.77734375" customWidth="1"/>
    <col min="7" max="8" width="14.77734375" customWidth="1"/>
    <col min="9" max="9" width="16.109375" customWidth="1"/>
    <col min="10" max="11" width="14.77734375" customWidth="1"/>
    <col min="12" max="12" width="2.77734375" customWidth="1"/>
    <col min="13" max="14" width="14.77734375" customWidth="1"/>
    <col min="15" max="15" width="16.88671875" customWidth="1"/>
    <col min="16" max="17" width="14.77734375" customWidth="1"/>
    <col min="18" max="18" width="2.77734375" customWidth="1"/>
  </cols>
  <sheetData>
    <row r="1" spans="1:21" ht="15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1" ht="19.05" customHeight="1" x14ac:dyDescent="0.3">
      <c r="A2" s="1"/>
      <c r="B2" s="59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26"/>
      <c r="M2" s="26"/>
      <c r="N2" s="63" t="s">
        <v>41</v>
      </c>
      <c r="O2" s="63"/>
      <c r="P2" s="63"/>
      <c r="Q2" s="27"/>
      <c r="R2" s="1"/>
    </row>
    <row r="3" spans="1:21" ht="18.3" customHeight="1" thickBot="1" x14ac:dyDescent="0.35">
      <c r="A3" s="1"/>
      <c r="B3" s="61"/>
      <c r="C3" s="62"/>
      <c r="D3" s="62"/>
      <c r="E3" s="62"/>
      <c r="F3" s="62"/>
      <c r="G3" s="62"/>
      <c r="H3" s="62"/>
      <c r="I3" s="62"/>
      <c r="J3" s="62"/>
      <c r="K3" s="62"/>
      <c r="L3" s="28"/>
      <c r="M3" s="28"/>
      <c r="N3" s="64"/>
      <c r="O3" s="64"/>
      <c r="P3" s="64"/>
      <c r="Q3" s="29"/>
      <c r="R3" s="1"/>
    </row>
    <row r="4" spans="1:21" ht="18" thickBot="1" x14ac:dyDescent="0.3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1"/>
    </row>
    <row r="5" spans="1:21" s="4" customFormat="1" ht="18.600000000000001" thickBot="1" x14ac:dyDescent="0.4">
      <c r="A5" s="1"/>
      <c r="B5" s="66" t="s">
        <v>1</v>
      </c>
      <c r="C5" s="67"/>
      <c r="D5" s="67"/>
      <c r="E5" s="68"/>
      <c r="F5" s="3"/>
      <c r="G5" s="66" t="s">
        <v>2</v>
      </c>
      <c r="H5" s="67"/>
      <c r="I5" s="67"/>
      <c r="J5" s="67"/>
      <c r="K5" s="68"/>
      <c r="L5" s="3"/>
      <c r="M5" s="66" t="s">
        <v>3</v>
      </c>
      <c r="N5" s="67"/>
      <c r="O5" s="67"/>
      <c r="P5" s="67"/>
      <c r="Q5" s="68"/>
      <c r="R5" s="1"/>
    </row>
    <row r="6" spans="1:21" s="10" customFormat="1" ht="16.350000000000001" thickBot="1" x14ac:dyDescent="0.35">
      <c r="A6" s="5"/>
      <c r="B6" s="6"/>
      <c r="C6" s="6"/>
      <c r="D6" s="6"/>
      <c r="E6" s="6"/>
      <c r="F6" s="5"/>
      <c r="G6" s="7"/>
      <c r="H6" s="7"/>
      <c r="I6" s="7"/>
      <c r="J6" s="8"/>
      <c r="K6" s="8"/>
      <c r="L6" s="8"/>
      <c r="M6" s="8"/>
      <c r="N6" s="8"/>
      <c r="O6" s="8"/>
      <c r="P6" s="8"/>
      <c r="Q6" s="8"/>
      <c r="R6" s="8"/>
      <c r="S6" s="9"/>
      <c r="T6" s="9"/>
      <c r="U6" s="9"/>
    </row>
    <row r="7" spans="1:21" s="10" customFormat="1" ht="16.8" thickTop="1" thickBot="1" x14ac:dyDescent="0.35">
      <c r="A7" s="5"/>
      <c r="B7" s="65" t="s">
        <v>4</v>
      </c>
      <c r="C7" s="58"/>
      <c r="D7" s="11">
        <v>50</v>
      </c>
      <c r="E7" s="12" t="s">
        <v>5</v>
      </c>
      <c r="F7" s="13"/>
      <c r="G7" s="56" t="s">
        <v>6</v>
      </c>
      <c r="H7" s="57"/>
      <c r="I7" s="58"/>
      <c r="J7" s="11">
        <v>4.4000000000000004</v>
      </c>
      <c r="K7" s="14" t="s">
        <v>7</v>
      </c>
      <c r="L7" s="5"/>
      <c r="M7" s="69" t="s">
        <v>8</v>
      </c>
      <c r="N7" s="70"/>
      <c r="O7" s="71"/>
      <c r="P7" s="11">
        <v>1.57542</v>
      </c>
      <c r="Q7" s="12" t="s">
        <v>9</v>
      </c>
      <c r="R7" s="5"/>
    </row>
    <row r="8" spans="1:21" s="10" customFormat="1" ht="17.100000000000001" thickTop="1" thickBot="1" x14ac:dyDescent="0.35">
      <c r="A8" s="5"/>
      <c r="B8" s="6"/>
      <c r="C8" s="6"/>
      <c r="D8" s="6"/>
      <c r="E8" s="6"/>
      <c r="F8" s="5"/>
      <c r="G8" s="5"/>
      <c r="H8" s="5"/>
      <c r="I8" s="5"/>
      <c r="J8" s="5"/>
      <c r="K8" s="5"/>
      <c r="L8" s="5"/>
      <c r="M8" s="6"/>
      <c r="N8" s="6"/>
      <c r="O8" s="6"/>
      <c r="P8" s="6"/>
      <c r="Q8" s="6"/>
      <c r="R8" s="5"/>
    </row>
    <row r="9" spans="1:21" s="10" customFormat="1" ht="16.8" thickTop="1" thickBot="1" x14ac:dyDescent="0.35">
      <c r="A9" s="5"/>
      <c r="B9" s="65" t="s">
        <v>10</v>
      </c>
      <c r="C9" s="58"/>
      <c r="D9" s="11">
        <v>75</v>
      </c>
      <c r="E9" s="12" t="s">
        <v>5</v>
      </c>
      <c r="F9" s="5"/>
      <c r="G9" s="56" t="s">
        <v>11</v>
      </c>
      <c r="H9" s="57"/>
      <c r="I9" s="58"/>
      <c r="J9" s="11">
        <v>30</v>
      </c>
      <c r="K9" s="14" t="s">
        <v>12</v>
      </c>
      <c r="L9" s="5"/>
      <c r="M9" s="50" t="s">
        <v>13</v>
      </c>
      <c r="N9" s="51"/>
      <c r="O9" s="52"/>
      <c r="P9" s="15">
        <f>ROUND( (J15^0.5),8)</f>
        <v>1.83303028</v>
      </c>
      <c r="Q9" s="16"/>
      <c r="R9" s="5"/>
    </row>
    <row r="10" spans="1:21" s="10" customFormat="1" ht="17.100000000000001" thickTop="1" thickBot="1" x14ac:dyDescent="0.3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0" t="s">
        <v>14</v>
      </c>
      <c r="N10" s="51"/>
      <c r="O10" s="52"/>
      <c r="P10" s="15">
        <f>ROUND( (1 / P9),8)</f>
        <v>0.54554471999999998</v>
      </c>
      <c r="Q10" s="17" t="s">
        <v>15</v>
      </c>
      <c r="R10" s="5"/>
    </row>
    <row r="11" spans="1:21" s="10" customFormat="1" ht="17.100000000000001" thickTop="1" thickBot="1" x14ac:dyDescent="0.35">
      <c r="A11" s="5"/>
      <c r="B11" s="45" t="s">
        <v>16</v>
      </c>
      <c r="C11" s="46"/>
      <c r="D11" s="18">
        <f>ROUND((D9/D7),6)</f>
        <v>1.5</v>
      </c>
      <c r="E11" s="17"/>
      <c r="F11" s="5"/>
      <c r="G11" s="56" t="s">
        <v>17</v>
      </c>
      <c r="H11" s="57"/>
      <c r="I11" s="58"/>
      <c r="J11" s="11">
        <v>64</v>
      </c>
      <c r="K11" s="19" t="s">
        <v>12</v>
      </c>
      <c r="L11" s="5"/>
      <c r="M11" s="50" t="s">
        <v>18</v>
      </c>
      <c r="N11" s="51"/>
      <c r="O11" s="52"/>
      <c r="P11" s="15">
        <f xml:space="preserve"> ROUND((299792458 * P10),2)</f>
        <v>163550192.56</v>
      </c>
      <c r="Q11" s="17" t="s">
        <v>19</v>
      </c>
      <c r="R11" s="5"/>
    </row>
    <row r="12" spans="1:21" s="10" customFormat="1" ht="17.100000000000001" thickTop="1" thickBot="1" x14ac:dyDescent="0.35">
      <c r="A12" s="5"/>
      <c r="B12" s="45" t="s">
        <v>20</v>
      </c>
      <c r="C12" s="46"/>
      <c r="D12" s="15">
        <f>ROUND( (D11+1+(1/D11)),6)</f>
        <v>3.1666669999999999</v>
      </c>
      <c r="E12" s="16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21" s="10" customFormat="1" ht="16.8" thickTop="1" thickBot="1" x14ac:dyDescent="0.35">
      <c r="A13" s="5"/>
      <c r="B13" s="45" t="s">
        <v>21</v>
      </c>
      <c r="C13" s="46"/>
      <c r="D13" s="15">
        <f>ROUND((D12^0.5),6)</f>
        <v>1.7795129999999999</v>
      </c>
      <c r="E13" s="17"/>
      <c r="F13" s="5"/>
      <c r="G13" s="53" t="s">
        <v>22</v>
      </c>
      <c r="H13" s="54"/>
      <c r="I13" s="55"/>
      <c r="J13" s="11">
        <v>31</v>
      </c>
      <c r="K13" s="19" t="s">
        <v>12</v>
      </c>
      <c r="L13" s="5"/>
      <c r="M13" s="50" t="s">
        <v>23</v>
      </c>
      <c r="N13" s="51"/>
      <c r="O13" s="52"/>
      <c r="P13" s="15">
        <f>ROUND( (J17^0.5),8)</f>
        <v>1.78297504</v>
      </c>
      <c r="Q13" s="16"/>
      <c r="R13" s="5"/>
    </row>
    <row r="14" spans="1:21" s="21" customFormat="1" ht="17.100000000000001" thickTop="1" thickBot="1" x14ac:dyDescent="0.35">
      <c r="A14" s="20"/>
      <c r="B14" s="45" t="s">
        <v>24</v>
      </c>
      <c r="C14" s="46"/>
      <c r="D14" s="15">
        <f>ROUND((90-(ATAN(D13)*180/PI())),6)</f>
        <v>29.333874999999999</v>
      </c>
      <c r="E14" s="17" t="s">
        <v>25</v>
      </c>
      <c r="F14" s="20"/>
      <c r="G14" s="20"/>
      <c r="H14" s="20"/>
      <c r="I14" s="20"/>
      <c r="J14" s="20"/>
      <c r="K14" s="20"/>
      <c r="L14" s="20"/>
      <c r="M14" s="50" t="s">
        <v>26</v>
      </c>
      <c r="N14" s="51"/>
      <c r="O14" s="52"/>
      <c r="P14" s="15">
        <f>ROUND( (1 / P13),8)</f>
        <v>0.56086035000000001</v>
      </c>
      <c r="Q14" s="17" t="s">
        <v>15</v>
      </c>
      <c r="R14" s="20"/>
    </row>
    <row r="15" spans="1:21" s="21" customFormat="1" ht="16.8" thickTop="1" thickBot="1" x14ac:dyDescent="0.35">
      <c r="A15" s="20"/>
      <c r="B15" s="45" t="s">
        <v>27</v>
      </c>
      <c r="C15" s="46"/>
      <c r="D15" s="15">
        <f xml:space="preserve"> ROUND((1/180*D14),4)</f>
        <v>0.16300000000000001</v>
      </c>
      <c r="E15" s="17"/>
      <c r="F15" s="13"/>
      <c r="G15" s="47" t="s">
        <v>28</v>
      </c>
      <c r="H15" s="48"/>
      <c r="I15" s="49"/>
      <c r="J15" s="15">
        <f>ROUND( ( (((J7+1) / 2) +( ((J7-1) / 2)) * ((1+(12*(J9 / J11)))^-0.5))),3)</f>
        <v>3.36</v>
      </c>
      <c r="K15" s="22" t="s">
        <v>29</v>
      </c>
      <c r="L15" s="20"/>
      <c r="M15" s="50" t="s">
        <v>30</v>
      </c>
      <c r="N15" s="51"/>
      <c r="O15" s="52"/>
      <c r="P15" s="15">
        <f xml:space="preserve"> ROUND((299792458 * P14),2)</f>
        <v>168141702.91999999</v>
      </c>
      <c r="Q15" s="17" t="s">
        <v>19</v>
      </c>
      <c r="R15" s="20"/>
    </row>
    <row r="16" spans="1:21" ht="16.8" thickTop="1" thickBot="1" x14ac:dyDescent="0.35">
      <c r="A16" s="1"/>
      <c r="B16" s="45" t="s">
        <v>31</v>
      </c>
      <c r="C16" s="46"/>
      <c r="D16" s="15">
        <f xml:space="preserve"> ROUND((D15/2),4)</f>
        <v>8.1500000000000003E-2</v>
      </c>
      <c r="E16" s="2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34" ht="17.100000000000001" customHeight="1" thickTop="1" thickBot="1" x14ac:dyDescent="0.35">
      <c r="A17" s="1"/>
      <c r="B17" s="45" t="s">
        <v>32</v>
      </c>
      <c r="C17" s="46"/>
      <c r="D17" s="15">
        <f xml:space="preserve"> ROUND((1/D16),4)</f>
        <v>12.2699</v>
      </c>
      <c r="E17" s="23"/>
      <c r="F17" s="1"/>
      <c r="G17" s="47" t="s">
        <v>33</v>
      </c>
      <c r="H17" s="48"/>
      <c r="I17" s="49"/>
      <c r="J17" s="15">
        <f>ROUND( ( (((J7+1) / 2) +( ((J7-1) / 2)) * ((1+(12*(J9 / J13)))^-0.5))),3)</f>
        <v>3.1789999999999998</v>
      </c>
      <c r="K17" s="22" t="s">
        <v>34</v>
      </c>
      <c r="L17" s="1"/>
      <c r="M17" s="30" t="s">
        <v>35</v>
      </c>
      <c r="N17" s="31"/>
      <c r="O17" s="32"/>
      <c r="P17" s="15">
        <f xml:space="preserve"> ROUND((P11/(P7*1000000)),2)</f>
        <v>103.81</v>
      </c>
      <c r="Q17" s="17" t="s">
        <v>36</v>
      </c>
      <c r="R17" s="1"/>
    </row>
    <row r="18" spans="1:34" ht="16.8" thickTop="1" thickBo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33"/>
      <c r="N18" s="34"/>
      <c r="O18" s="35"/>
      <c r="P18" s="15">
        <f xml:space="preserve"> ROUND((P17*39.37),2)</f>
        <v>4087</v>
      </c>
      <c r="Q18" s="17" t="s">
        <v>12</v>
      </c>
      <c r="R18" s="1"/>
    </row>
    <row r="19" spans="1:34" ht="16.350000000000001" thickTop="1" thickBo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34" ht="17.100000000000001" customHeight="1" thickTop="1" thickBot="1" x14ac:dyDescent="0.35">
      <c r="A20" s="1"/>
      <c r="L20" s="1"/>
      <c r="M20" s="30" t="s">
        <v>37</v>
      </c>
      <c r="N20" s="31"/>
      <c r="O20" s="32"/>
      <c r="P20" s="15">
        <f xml:space="preserve"> ROUND((P15/(P7*1000000)),2)</f>
        <v>106.73</v>
      </c>
      <c r="Q20" s="17" t="s">
        <v>36</v>
      </c>
      <c r="R20" s="1"/>
    </row>
    <row r="21" spans="1:34" ht="16.8" thickTop="1" thickBot="1" x14ac:dyDescent="0.35">
      <c r="A21" s="1"/>
      <c r="L21" s="1"/>
      <c r="M21" s="33"/>
      <c r="N21" s="34"/>
      <c r="O21" s="35"/>
      <c r="P21" s="15">
        <f xml:space="preserve"> ROUND((P20*39.37),2)</f>
        <v>4201.96</v>
      </c>
      <c r="Q21" s="17" t="s">
        <v>12</v>
      </c>
      <c r="R21" s="1"/>
    </row>
    <row r="22" spans="1:34" ht="15.75" thickTop="1" x14ac:dyDescent="0.3">
      <c r="A22" s="1"/>
      <c r="L22" s="1"/>
      <c r="M22" s="1"/>
      <c r="N22" s="1"/>
      <c r="O22" s="1"/>
      <c r="P22" s="1"/>
      <c r="Q22" s="1"/>
      <c r="R22" s="1"/>
    </row>
    <row r="23" spans="1:34" ht="15" x14ac:dyDescent="0.3">
      <c r="A23" s="1"/>
      <c r="L23" s="1"/>
      <c r="M23" s="1"/>
      <c r="N23" s="1"/>
      <c r="O23" s="1"/>
      <c r="P23" s="1"/>
      <c r="Q23" s="1"/>
      <c r="R23" s="1"/>
    </row>
    <row r="24" spans="1:34" ht="15.75" thickBot="1" x14ac:dyDescent="0.35">
      <c r="A24" s="1"/>
      <c r="L24" s="1"/>
      <c r="M24" s="1"/>
      <c r="N24" s="1"/>
      <c r="O24" s="1"/>
      <c r="P24" s="1"/>
      <c r="Q24" s="1"/>
      <c r="R24" s="1"/>
    </row>
    <row r="25" spans="1:34" ht="17.100000000000001" customHeight="1" thickTop="1" thickBot="1" x14ac:dyDescent="0.35">
      <c r="A25" s="1"/>
      <c r="L25" s="1"/>
      <c r="M25" s="36" t="s">
        <v>38</v>
      </c>
      <c r="N25" s="37"/>
      <c r="O25" s="38"/>
      <c r="P25" s="15">
        <f xml:space="preserve"> ROUND((P17*D16),2)</f>
        <v>8.4600000000000009</v>
      </c>
      <c r="Q25" s="23" t="s">
        <v>36</v>
      </c>
      <c r="R25" s="1"/>
    </row>
    <row r="26" spans="1:34" ht="16.8" thickTop="1" thickBot="1" x14ac:dyDescent="0.35">
      <c r="A26" s="1"/>
      <c r="L26" s="1"/>
      <c r="M26" s="39"/>
      <c r="N26" s="40"/>
      <c r="O26" s="41"/>
      <c r="P26" s="15">
        <f xml:space="preserve"> ROUND((P25*39.37),2)</f>
        <v>333.07</v>
      </c>
      <c r="Q26" s="17" t="s">
        <v>12</v>
      </c>
      <c r="R26" s="1"/>
    </row>
    <row r="27" spans="1:34" ht="16.350000000000001" thickTop="1" thickBot="1" x14ac:dyDescent="0.35">
      <c r="A27" s="1"/>
      <c r="L27" s="1"/>
      <c r="M27" s="1"/>
      <c r="N27" s="1"/>
      <c r="O27" s="1"/>
      <c r="P27" s="1"/>
      <c r="Q27" s="1"/>
      <c r="R27" s="1"/>
    </row>
    <row r="28" spans="1:34" ht="17.100000000000001" customHeight="1" thickTop="1" thickBot="1" x14ac:dyDescent="0.35">
      <c r="A28" s="1"/>
      <c r="L28" s="1"/>
      <c r="M28" s="36" t="s">
        <v>39</v>
      </c>
      <c r="N28" s="37"/>
      <c r="O28" s="38"/>
      <c r="P28" s="15">
        <f xml:space="preserve"> ROUND((P20*D16),2)</f>
        <v>8.6999999999999993</v>
      </c>
      <c r="Q28" s="23" t="s">
        <v>36</v>
      </c>
      <c r="R28" s="1"/>
    </row>
    <row r="29" spans="1:34" ht="16.8" thickTop="1" thickBot="1" x14ac:dyDescent="0.35">
      <c r="A29" s="1"/>
      <c r="L29" s="1"/>
      <c r="M29" s="39"/>
      <c r="N29" s="40"/>
      <c r="O29" s="41"/>
      <c r="P29" s="15">
        <f xml:space="preserve"> ROUND((P28*39.37),2)</f>
        <v>342.52</v>
      </c>
      <c r="Q29" s="17" t="s">
        <v>12</v>
      </c>
      <c r="R29" s="1"/>
    </row>
    <row r="30" spans="1:34" ht="15.75" thickTop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34" ht="15.75" thickBo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34" ht="17.100000000000001" customHeight="1" thickTop="1" thickBot="1" x14ac:dyDescent="0.35">
      <c r="A32" s="1"/>
      <c r="B32" s="42" t="s">
        <v>40</v>
      </c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4"/>
      <c r="R32" s="24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</row>
    <row r="33" spans="1:18" ht="15.75" thickTop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</sheetData>
  <sheetProtection password="DCAF" sheet="1" objects="1" scenarios="1"/>
  <mergeCells count="32">
    <mergeCell ref="B2:K3"/>
    <mergeCell ref="N2:P3"/>
    <mergeCell ref="B9:C9"/>
    <mergeCell ref="G9:I9"/>
    <mergeCell ref="M9:O9"/>
    <mergeCell ref="B5:E5"/>
    <mergeCell ref="G5:K5"/>
    <mergeCell ref="M5:Q5"/>
    <mergeCell ref="B7:C7"/>
    <mergeCell ref="G7:I7"/>
    <mergeCell ref="M7:O7"/>
    <mergeCell ref="M10:O10"/>
    <mergeCell ref="B11:C11"/>
    <mergeCell ref="G11:I11"/>
    <mergeCell ref="M11:O11"/>
    <mergeCell ref="B12:C12"/>
    <mergeCell ref="B13:C13"/>
    <mergeCell ref="G13:I13"/>
    <mergeCell ref="M13:O13"/>
    <mergeCell ref="B14:C14"/>
    <mergeCell ref="M14:O14"/>
    <mergeCell ref="M20:O21"/>
    <mergeCell ref="M25:O26"/>
    <mergeCell ref="M28:O29"/>
    <mergeCell ref="B32:Q32"/>
    <mergeCell ref="B15:C15"/>
    <mergeCell ref="G15:I15"/>
    <mergeCell ref="M15:O15"/>
    <mergeCell ref="B16:C16"/>
    <mergeCell ref="B17:C17"/>
    <mergeCell ref="G17:I17"/>
    <mergeCell ref="M17:O1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Twelfth-wave calculator</vt:lpstr>
    </vt:vector>
  </TitlesOfParts>
  <Company>DeLorme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Lapayev</dc:creator>
  <cp:lastModifiedBy>Helpdesk</cp:lastModifiedBy>
  <dcterms:created xsi:type="dcterms:W3CDTF">2013-06-06T17:56:29Z</dcterms:created>
  <dcterms:modified xsi:type="dcterms:W3CDTF">2017-03-07T18:29:34Z</dcterms:modified>
</cp:coreProperties>
</file>