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/>
  <mc:AlternateContent xmlns:mc="http://schemas.openxmlformats.org/markup-compatibility/2006">
    <mc:Choice Requires="x15">
      <x15ac:absPath xmlns:x15ac="http://schemas.microsoft.com/office/spreadsheetml/2010/11/ac" url="C:\# GLOBAL\Documents\## INFO\## INFO-2\PRINT_3\#2 Potentiometer-Calc\Download\"/>
    </mc:Choice>
  </mc:AlternateContent>
  <bookViews>
    <workbookView xWindow="0" yWindow="0" windowWidth="23040" windowHeight="10548"/>
  </bookViews>
  <sheets>
    <sheet name="Potentiometer 64 linear calc" sheetId="5" r:id="rId1"/>
    <sheet name="Potentiometer -32dB calc" sheetId="3" r:id="rId2"/>
    <sheet name="L-PAD calc" sheetId="4" r:id="rId3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2" i="5" l="1"/>
  <c r="G71" i="5"/>
  <c r="B71" i="5"/>
  <c r="G70" i="5"/>
  <c r="G69" i="5" s="1"/>
  <c r="G68" i="5" s="1"/>
  <c r="G67" i="5" s="1"/>
  <c r="G66" i="5" s="1"/>
  <c r="G65" i="5" s="1"/>
  <c r="G64" i="5" s="1"/>
  <c r="G63" i="5" s="1"/>
  <c r="G62" i="5" s="1"/>
  <c r="G61" i="5" s="1"/>
  <c r="G60" i="5" s="1"/>
  <c r="G59" i="5" s="1"/>
  <c r="G58" i="5" s="1"/>
  <c r="G57" i="5" s="1"/>
  <c r="G56" i="5" s="1"/>
  <c r="G55" i="5" s="1"/>
  <c r="G54" i="5" s="1"/>
  <c r="G53" i="5" s="1"/>
  <c r="G52" i="5" s="1"/>
  <c r="G51" i="5" s="1"/>
  <c r="G50" i="5" s="1"/>
  <c r="G49" i="5" s="1"/>
  <c r="G48" i="5" s="1"/>
  <c r="G47" i="5" s="1"/>
  <c r="G46" i="5" s="1"/>
  <c r="G45" i="5" s="1"/>
  <c r="G44" i="5" s="1"/>
  <c r="G43" i="5" s="1"/>
  <c r="G42" i="5" s="1"/>
  <c r="G41" i="5" s="1"/>
  <c r="G40" i="5" s="1"/>
  <c r="G39" i="5" s="1"/>
  <c r="G38" i="5" s="1"/>
  <c r="G37" i="5" s="1"/>
  <c r="G36" i="5" s="1"/>
  <c r="G35" i="5" s="1"/>
  <c r="G34" i="5" s="1"/>
  <c r="G33" i="5" s="1"/>
  <c r="G32" i="5" s="1"/>
  <c r="G31" i="5" s="1"/>
  <c r="G30" i="5" s="1"/>
  <c r="G29" i="5" s="1"/>
  <c r="G28" i="5" s="1"/>
  <c r="G27" i="5" s="1"/>
  <c r="G26" i="5" s="1"/>
  <c r="G25" i="5" s="1"/>
  <c r="G24" i="5" s="1"/>
  <c r="G23" i="5" s="1"/>
  <c r="G22" i="5" s="1"/>
  <c r="G21" i="5" s="1"/>
  <c r="G20" i="5" s="1"/>
  <c r="G19" i="5" s="1"/>
  <c r="G18" i="5" s="1"/>
  <c r="G17" i="5" s="1"/>
  <c r="G16" i="5" s="1"/>
  <c r="G15" i="5" s="1"/>
  <c r="G14" i="5" s="1"/>
  <c r="G13" i="5" s="1"/>
  <c r="G12" i="5" s="1"/>
  <c r="G11" i="5" s="1"/>
  <c r="G10" i="5" s="1"/>
  <c r="G9" i="5" s="1"/>
  <c r="K71" i="5" s="1"/>
  <c r="B70" i="5"/>
  <c r="B69" i="5" s="1"/>
  <c r="B68" i="5" s="1"/>
  <c r="B67" i="5" s="1"/>
  <c r="B66" i="5" s="1"/>
  <c r="B65" i="5" s="1"/>
  <c r="B64" i="5" s="1"/>
  <c r="B63" i="5" s="1"/>
  <c r="B62" i="5" s="1"/>
  <c r="B61" i="5" s="1"/>
  <c r="B60" i="5" s="1"/>
  <c r="B59" i="5" s="1"/>
  <c r="B58" i="5" s="1"/>
  <c r="B57" i="5" s="1"/>
  <c r="B56" i="5" s="1"/>
  <c r="B55" i="5" s="1"/>
  <c r="B54" i="5" s="1"/>
  <c r="B53" i="5" s="1"/>
  <c r="B52" i="5" s="1"/>
  <c r="B51" i="5" s="1"/>
  <c r="B50" i="5" s="1"/>
  <c r="B49" i="5" s="1"/>
  <c r="B48" i="5" s="1"/>
  <c r="B47" i="5" s="1"/>
  <c r="B46" i="5" s="1"/>
  <c r="B45" i="5" s="1"/>
  <c r="B44" i="5" s="1"/>
  <c r="B43" i="5" s="1"/>
  <c r="B42" i="5" s="1"/>
  <c r="B41" i="5" s="1"/>
  <c r="B40" i="5" s="1"/>
  <c r="B39" i="5" s="1"/>
  <c r="B38" i="5" s="1"/>
  <c r="B37" i="5" s="1"/>
  <c r="B36" i="5" s="1"/>
  <c r="B35" i="5" s="1"/>
  <c r="B34" i="5" s="1"/>
  <c r="B33" i="5" s="1"/>
  <c r="B32" i="5" s="1"/>
  <c r="B31" i="5" s="1"/>
  <c r="B30" i="5" s="1"/>
  <c r="B29" i="5" s="1"/>
  <c r="B28" i="5" s="1"/>
  <c r="B27" i="5" s="1"/>
  <c r="B26" i="5" s="1"/>
  <c r="B25" i="5" s="1"/>
  <c r="B24" i="5" s="1"/>
  <c r="B23" i="5" s="1"/>
  <c r="B22" i="5" s="1"/>
  <c r="B21" i="5" s="1"/>
  <c r="B20" i="5" s="1"/>
  <c r="B19" i="5" s="1"/>
  <c r="B18" i="5" s="1"/>
  <c r="B17" i="5" s="1"/>
  <c r="B16" i="5" s="1"/>
  <c r="B15" i="5" s="1"/>
  <c r="B14" i="5" s="1"/>
  <c r="B13" i="5" s="1"/>
  <c r="B12" i="5" s="1"/>
  <c r="B11" i="5" s="1"/>
  <c r="B10" i="5" s="1"/>
  <c r="B9" i="5" s="1"/>
  <c r="G15" i="4" l="1"/>
  <c r="G12" i="4"/>
  <c r="G16" i="4" s="1"/>
  <c r="G17" i="4" s="1"/>
  <c r="G18" i="4" s="1"/>
  <c r="G11" i="4"/>
  <c r="G10" i="4"/>
  <c r="I13" i="3"/>
  <c r="J13" i="3" s="1"/>
  <c r="I12" i="3"/>
  <c r="J12" i="3" s="1"/>
  <c r="I11" i="3"/>
  <c r="J11" i="3" s="1"/>
  <c r="C11" i="3"/>
  <c r="C12" i="3" s="1"/>
  <c r="I10" i="3"/>
  <c r="J10" i="3" s="1"/>
  <c r="C10" i="3"/>
  <c r="D10" i="3" s="1"/>
  <c r="J9" i="3"/>
  <c r="D9" i="3"/>
  <c r="D12" i="3" l="1"/>
  <c r="C13" i="3"/>
  <c r="I14" i="3"/>
  <c r="D11" i="3"/>
  <c r="D13" i="3" l="1"/>
  <c r="C14" i="3"/>
  <c r="J14" i="3"/>
  <c r="I15" i="3"/>
  <c r="D14" i="3" l="1"/>
  <c r="C15" i="3"/>
  <c r="J15" i="3"/>
  <c r="I16" i="3"/>
  <c r="C16" i="3" l="1"/>
  <c r="D15" i="3"/>
  <c r="I17" i="3"/>
  <c r="J16" i="3"/>
  <c r="I18" i="3" l="1"/>
  <c r="J17" i="3"/>
  <c r="D16" i="3"/>
  <c r="C17" i="3"/>
  <c r="C18" i="3" l="1"/>
  <c r="D17" i="3"/>
  <c r="J18" i="3"/>
  <c r="I19" i="3"/>
  <c r="J19" i="3" l="1"/>
  <c r="I20" i="3"/>
  <c r="C19" i="3"/>
  <c r="D18" i="3"/>
  <c r="C20" i="3" l="1"/>
  <c r="D19" i="3"/>
  <c r="I21" i="3"/>
  <c r="J20" i="3"/>
  <c r="I22" i="3" l="1"/>
  <c r="J21" i="3"/>
  <c r="D20" i="3"/>
  <c r="C21" i="3"/>
  <c r="J22" i="3" l="1"/>
  <c r="I23" i="3"/>
  <c r="D21" i="3"/>
  <c r="C22" i="3"/>
  <c r="D22" i="3" l="1"/>
  <c r="C23" i="3"/>
  <c r="J23" i="3"/>
  <c r="I24" i="3"/>
  <c r="J24" i="3" s="1"/>
  <c r="L24" i="3" s="1"/>
  <c r="C24" i="3" l="1"/>
  <c r="D23" i="3"/>
  <c r="L23" i="3"/>
  <c r="L22" i="3" s="1"/>
  <c r="L21" i="3" s="1"/>
  <c r="L20" i="3" s="1"/>
  <c r="L19" i="3" s="1"/>
  <c r="L18" i="3" s="1"/>
  <c r="L17" i="3" s="1"/>
  <c r="L16" i="3" s="1"/>
  <c r="L15" i="3" s="1"/>
  <c r="L14" i="3" s="1"/>
  <c r="L13" i="3" s="1"/>
  <c r="L12" i="3" s="1"/>
  <c r="L11" i="3" s="1"/>
  <c r="L10" i="3" s="1"/>
  <c r="L9" i="3" s="1"/>
  <c r="D24" i="3" l="1"/>
  <c r="C25" i="3"/>
  <c r="D25" i="3" s="1"/>
  <c r="F25" i="3" s="1"/>
  <c r="F24" i="3" l="1"/>
  <c r="F23" i="3" s="1"/>
  <c r="F22" i="3" s="1"/>
  <c r="F21" i="3" s="1"/>
  <c r="F20" i="3" s="1"/>
  <c r="F19" i="3" s="1"/>
  <c r="F18" i="3" s="1"/>
  <c r="F17" i="3" s="1"/>
  <c r="F16" i="3" s="1"/>
  <c r="F15" i="3" s="1"/>
  <c r="F14" i="3" s="1"/>
  <c r="F13" i="3" s="1"/>
  <c r="F12" i="3" s="1"/>
  <c r="F11" i="3" s="1"/>
  <c r="F10" i="3" s="1"/>
  <c r="F9" i="3" s="1"/>
  <c r="K27" i="3" s="1"/>
</calcChain>
</file>

<file path=xl/sharedStrings.xml><?xml version="1.0" encoding="utf-8"?>
<sst xmlns="http://schemas.openxmlformats.org/spreadsheetml/2006/main" count="212" uniqueCount="197">
  <si>
    <t>Potentiometer calc</t>
  </si>
  <si>
    <t>kOhm</t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</si>
  <si>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65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</si>
  <si>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64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</si>
  <si>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63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</si>
  <si>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62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</si>
  <si>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61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</si>
  <si>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59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</si>
  <si>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58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</si>
  <si>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57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</si>
  <si>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56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</si>
  <si>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55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</si>
  <si>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54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</si>
  <si>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53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</si>
  <si>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52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</si>
  <si>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51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</si>
  <si>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50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</si>
  <si>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49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</si>
  <si>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48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</si>
  <si>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47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</si>
  <si>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46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</si>
  <si>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45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</si>
  <si>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44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</si>
  <si>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43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</si>
  <si>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42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</si>
  <si>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41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</si>
  <si>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40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</si>
  <si>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39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</si>
  <si>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38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</si>
  <si>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37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</si>
  <si>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36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</si>
  <si>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35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</si>
  <si>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34</t>
    </r>
    <r>
      <rPr>
        <b/>
        <sz val="12"/>
        <rFont val="Calibri"/>
        <family val="2"/>
        <scheme val="minor"/>
      </rPr>
      <t xml:space="preserve">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</si>
  <si>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33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</si>
  <si>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32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</si>
  <si>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31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</si>
  <si>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30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</si>
  <si>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29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</si>
  <si>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28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</si>
  <si>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27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</si>
  <si>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26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</si>
  <si>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25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</si>
  <si>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24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</si>
  <si>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23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</si>
  <si>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22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</si>
  <si>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21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</si>
  <si>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20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</si>
  <si>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19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</si>
  <si>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18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</si>
  <si>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17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</si>
  <si>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16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</si>
  <si>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15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</si>
  <si>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14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</si>
  <si>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13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</si>
  <si>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12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</si>
  <si>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11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</si>
  <si>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10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</si>
  <si>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09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</si>
  <si>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08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</si>
  <si>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07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</si>
  <si>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06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</si>
  <si>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05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</si>
  <si>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04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</si>
  <si>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03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</si>
  <si>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02</t>
    </r>
    <r>
      <rPr>
        <b/>
        <sz val="12"/>
        <rFont val="Calibri"/>
        <family val="2"/>
        <scheme val="minor"/>
      </rPr>
      <t xml:space="preserve">     =</t>
    </r>
  </si>
  <si>
    <r>
      <t xml:space="preserve">  </t>
    </r>
    <r>
      <rPr>
        <b/>
        <sz val="12"/>
        <color indexed="10"/>
        <rFont val="Calibri"/>
        <family val="2"/>
        <scheme val="minor"/>
      </rPr>
      <t xml:space="preserve"> R 01</t>
    </r>
    <r>
      <rPr>
        <b/>
        <sz val="12"/>
        <rFont val="Calibri"/>
        <family val="2"/>
        <scheme val="minor"/>
      </rPr>
      <t xml:space="preserve">     =</t>
    </r>
  </si>
  <si>
    <t>WWW.LAPAYEV.COM</t>
  </si>
  <si>
    <t>Potentiometer -32 dB with 1dB 32 steps calc</t>
  </si>
  <si>
    <t xml:space="preserve">   Inter the POTENTIOMETER whole resistance</t>
  </si>
  <si>
    <t>Rz</t>
  </si>
  <si>
    <t>Stage</t>
  </si>
  <si>
    <t>Level</t>
  </si>
  <si>
    <t>Resistor (kOhms)</t>
  </si>
  <si>
    <t>dB</t>
  </si>
  <si>
    <t>Ratio</t>
  </si>
  <si>
    <t>00</t>
  </si>
  <si>
    <t xml:space="preserve">   R 33     =</t>
  </si>
  <si>
    <t xml:space="preserve">   R 16     =</t>
  </si>
  <si>
    <t xml:space="preserve">   R 32     =</t>
  </si>
  <si>
    <t xml:space="preserve">   R 15     =</t>
  </si>
  <si>
    <t xml:space="preserve">   R 31     =</t>
  </si>
  <si>
    <t xml:space="preserve">   R 14     =</t>
  </si>
  <si>
    <t xml:space="preserve">   R 30     =</t>
  </si>
  <si>
    <t xml:space="preserve">   R 13     =</t>
  </si>
  <si>
    <t xml:space="preserve">   R 29     =</t>
  </si>
  <si>
    <t xml:space="preserve">   R 12     =</t>
  </si>
  <si>
    <t xml:space="preserve">   R 28     =</t>
  </si>
  <si>
    <t xml:space="preserve">   R 11     =</t>
  </si>
  <si>
    <t xml:space="preserve">   R 27     =</t>
  </si>
  <si>
    <t xml:space="preserve">   R 10     =</t>
  </si>
  <si>
    <t xml:space="preserve">   R 26     =</t>
  </si>
  <si>
    <t xml:space="preserve">   R 09     =</t>
  </si>
  <si>
    <t xml:space="preserve">   R 25     =</t>
  </si>
  <si>
    <t xml:space="preserve">   R 08     =</t>
  </si>
  <si>
    <t xml:space="preserve">   R 24     =</t>
  </si>
  <si>
    <t xml:space="preserve">   R 07     =</t>
  </si>
  <si>
    <t xml:space="preserve">   R 23     =</t>
  </si>
  <si>
    <t xml:space="preserve">   R 06     =</t>
  </si>
  <si>
    <t xml:space="preserve">   R 22     =</t>
  </si>
  <si>
    <t xml:space="preserve">   R 05     =</t>
  </si>
  <si>
    <t xml:space="preserve">   R 21     =</t>
  </si>
  <si>
    <t xml:space="preserve">   R 04     =</t>
  </si>
  <si>
    <t xml:space="preserve">   R 20     =</t>
  </si>
  <si>
    <t xml:space="preserve">   R 03     =</t>
  </si>
  <si>
    <t xml:space="preserve">   R 19     =</t>
  </si>
  <si>
    <t xml:space="preserve">   R 02     =</t>
  </si>
  <si>
    <t xml:space="preserve">   R 18     =</t>
  </si>
  <si>
    <t xml:space="preserve">   R 01     =</t>
  </si>
  <si>
    <t xml:space="preserve">   R 17     =</t>
  </si>
  <si>
    <t xml:space="preserve">   Rz SUM check     =</t>
  </si>
  <si>
    <t>L-Pad calc</t>
  </si>
  <si>
    <t xml:space="preserve">Enter </t>
  </si>
  <si>
    <t>R in</t>
  </si>
  <si>
    <t>kOhms</t>
  </si>
  <si>
    <t>R shunt</t>
  </si>
  <si>
    <t>R load</t>
  </si>
  <si>
    <t>R load ∑</t>
  </si>
  <si>
    <t>Result</t>
  </si>
  <si>
    <t>R ∑</t>
  </si>
  <si>
    <t>R shunt ∑ (R load II R ∑ II R shunt)</t>
  </si>
  <si>
    <t>Koeff</t>
  </si>
  <si>
    <t>Enter the  Level  1</t>
  </si>
  <si>
    <t>Level 1 Ratio</t>
  </si>
  <si>
    <t>R shunt II R 1</t>
  </si>
  <si>
    <t>R1</t>
  </si>
  <si>
    <t>R∑</t>
  </si>
  <si>
    <r>
      <t xml:space="preserve">                        </t>
    </r>
    <r>
      <rPr>
        <b/>
        <sz val="10"/>
        <color indexed="9"/>
        <rFont val="Calibri"/>
        <family val="2"/>
        <scheme val="minor"/>
      </rPr>
      <t xml:space="preserve"> WWW.LAPAYEV.COM</t>
    </r>
  </si>
  <si>
    <t>Enter the Ratio</t>
  </si>
  <si>
    <t># 64</t>
  </si>
  <si>
    <t># 48</t>
  </si>
  <si>
    <t># 47</t>
  </si>
  <si>
    <t># 46</t>
  </si>
  <si>
    <t># 45</t>
  </si>
  <si>
    <t># 44</t>
  </si>
  <si>
    <t># 43</t>
  </si>
  <si>
    <t># 42</t>
  </si>
  <si>
    <t># 41</t>
  </si>
  <si>
    <t># 40</t>
  </si>
  <si>
    <t># 39</t>
  </si>
  <si>
    <t># 38</t>
  </si>
  <si>
    <t># 37</t>
  </si>
  <si>
    <t># 36</t>
  </si>
  <si>
    <t># 35</t>
  </si>
  <si>
    <t># 34</t>
  </si>
  <si>
    <t># 33</t>
  </si>
  <si>
    <t># 32</t>
  </si>
  <si>
    <t># 31</t>
  </si>
  <si>
    <t># 30</t>
  </si>
  <si>
    <t># 29</t>
  </si>
  <si>
    <t># 28</t>
  </si>
  <si>
    <t># 27</t>
  </si>
  <si>
    <t># 49</t>
  </si>
  <si>
    <t># 63</t>
  </si>
  <si>
    <t># 62</t>
  </si>
  <si>
    <t># 61</t>
  </si>
  <si>
    <t># 60</t>
  </si>
  <si>
    <t># 59</t>
  </si>
  <si>
    <t># 58</t>
  </si>
  <si>
    <t># 57</t>
  </si>
  <si>
    <t># 56</t>
  </si>
  <si>
    <t># 55</t>
  </si>
  <si>
    <t># 54</t>
  </si>
  <si>
    <t># 53</t>
  </si>
  <si>
    <t># 52</t>
  </si>
  <si>
    <t># 51</t>
  </si>
  <si>
    <t># 50</t>
  </si>
  <si>
    <t>R
Should be</t>
  </si>
  <si>
    <t># 01</t>
  </si>
  <si>
    <t># 02</t>
  </si>
  <si>
    <t># 12</t>
  </si>
  <si>
    <t># 11</t>
  </si>
  <si>
    <t># 10</t>
  </si>
  <si>
    <t># 09</t>
  </si>
  <si>
    <t># 08</t>
  </si>
  <si>
    <t># 07</t>
  </si>
  <si>
    <t># 06</t>
  </si>
  <si>
    <t># 05</t>
  </si>
  <si>
    <t># 04</t>
  </si>
  <si>
    <t># 03</t>
  </si>
  <si>
    <t># 13</t>
  </si>
  <si>
    <t># 14</t>
  </si>
  <si>
    <t># 15</t>
  </si>
  <si>
    <t># 16</t>
  </si>
  <si>
    <t># 17</t>
  </si>
  <si>
    <t># 18</t>
  </si>
  <si>
    <t># 19</t>
  </si>
  <si>
    <t># 20</t>
  </si>
  <si>
    <t># 21</t>
  </si>
  <si>
    <t># 22</t>
  </si>
  <si>
    <t># 23</t>
  </si>
  <si>
    <t># 24</t>
  </si>
  <si>
    <t># 25</t>
  </si>
  <si>
    <t># 26</t>
  </si>
  <si>
    <r>
      <t xml:space="preserve">   Enter a </t>
    </r>
    <r>
      <rPr>
        <b/>
        <sz val="14"/>
        <color indexed="10"/>
        <rFont val="Calibri"/>
        <family val="2"/>
        <scheme val="minor"/>
      </rPr>
      <t>Rz</t>
    </r>
    <r>
      <rPr>
        <b/>
        <sz val="14"/>
        <rFont val="Calibri"/>
        <family val="2"/>
        <scheme val="minor"/>
      </rPr>
      <t xml:space="preserve">   &gt;</t>
    </r>
  </si>
  <si>
    <r>
      <t xml:space="preserve">  </t>
    </r>
    <r>
      <rPr>
        <b/>
        <sz val="14"/>
        <color indexed="10"/>
        <rFont val="Calibri"/>
        <family val="2"/>
        <scheme val="minor"/>
      </rPr>
      <t xml:space="preserve"> Rz check</t>
    </r>
    <r>
      <rPr>
        <b/>
        <sz val="14"/>
        <rFont val="Calibri"/>
        <family val="2"/>
        <scheme val="minor"/>
      </rPr>
      <t xml:space="preserve">     =</t>
    </r>
  </si>
  <si>
    <t>##</t>
  </si>
  <si>
    <t>Gain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</si>
</sst>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0"/>
      <color theme="2"/>
      <name val="Arial"/>
      <family val="2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Arial"/>
      <family val="2"/>
    </font>
    <font>
      <b/>
      <sz val="12"/>
      <color theme="2" tint="-0.89999084444715716"/>
      <name val="Calibri"/>
      <family val="2"/>
      <scheme val="minor"/>
    </font>
    <font>
      <b/>
      <sz val="8"/>
      <color theme="2"/>
      <name val="Arial"/>
      <family val="2"/>
    </font>
    <font>
      <b/>
      <sz val="10"/>
      <color indexed="9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indexed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7"/>
        <bgColor indexed="64"/>
      </patternFill>
    </fill>
  </fills>
  <borders count="49">
    <border>
      <left/>
      <right/>
      <top/>
      <bottom/>
      <diagonal/>
    </border>
    <border>
      <left style="medium">
        <color theme="2" tint="-0.749961851863155"/>
      </left>
      <right style="thin">
        <color theme="2" tint="-0.749961851863155"/>
      </right>
      <top style="medium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medium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medium">
        <color theme="2" tint="-0.749961851863155"/>
      </right>
      <top style="medium">
        <color theme="2" tint="-0.749961851863155"/>
      </top>
      <bottom style="thin">
        <color theme="2" tint="-0.749961851863155"/>
      </bottom>
      <diagonal/>
    </border>
    <border>
      <left style="medium">
        <color theme="2" tint="-0.749961851863155"/>
      </left>
      <right style="thin">
        <color theme="2" tint="-0.749961851863155"/>
      </right>
      <top style="thin">
        <color theme="2" tint="-0.749961851863155"/>
      </top>
      <bottom style="medium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medium">
        <color theme="2" tint="-0.749961851863155"/>
      </bottom>
      <diagonal/>
    </border>
    <border>
      <left style="thin">
        <color theme="2" tint="-0.749961851863155"/>
      </left>
      <right style="medium">
        <color theme="2" tint="-0.749961851863155"/>
      </right>
      <top style="thin">
        <color theme="2" tint="-0.749961851863155"/>
      </top>
      <bottom style="medium">
        <color theme="2" tint="-0.749961851863155"/>
      </bottom>
      <diagonal/>
    </border>
    <border>
      <left style="medium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medium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medium">
        <color theme="2" tint="-0.749961851863155"/>
      </left>
      <right/>
      <top style="medium">
        <color theme="2" tint="-0.749961851863155"/>
      </top>
      <bottom/>
      <diagonal/>
    </border>
    <border>
      <left/>
      <right/>
      <top style="medium">
        <color theme="2" tint="-0.749961851863155"/>
      </top>
      <bottom/>
      <diagonal/>
    </border>
    <border>
      <left/>
      <right style="medium">
        <color theme="2" tint="-0.749961851863155"/>
      </right>
      <top style="medium">
        <color theme="2" tint="-0.749961851863155"/>
      </top>
      <bottom/>
      <diagonal/>
    </border>
    <border>
      <left style="medium">
        <color theme="2" tint="-0.749961851863155"/>
      </left>
      <right/>
      <top/>
      <bottom style="medium">
        <color theme="2" tint="-0.749961851863155"/>
      </bottom>
      <diagonal/>
    </border>
    <border>
      <left/>
      <right/>
      <top/>
      <bottom style="medium">
        <color theme="2" tint="-0.749961851863155"/>
      </bottom>
      <diagonal/>
    </border>
    <border>
      <left/>
      <right style="medium">
        <color theme="2" tint="-0.749961851863155"/>
      </right>
      <top/>
      <bottom style="medium">
        <color theme="2" tint="-0.749961851863155"/>
      </bottom>
      <diagonal/>
    </border>
    <border>
      <left style="medium">
        <color theme="2" tint="-0.749961851863155"/>
      </left>
      <right style="medium">
        <color theme="2" tint="-0.749961851863155"/>
      </right>
      <top style="medium">
        <color theme="2" tint="-0.749961851863155"/>
      </top>
      <bottom style="medium">
        <color theme="2" tint="-0.749961851863155"/>
      </bottom>
      <diagonal/>
    </border>
    <border>
      <left style="medium">
        <color theme="2" tint="-0.749961851863155"/>
      </left>
      <right style="medium">
        <color theme="0"/>
      </right>
      <top style="medium">
        <color theme="2" tint="-0.749961851863155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2" tint="-0.749961851863155"/>
      </top>
      <bottom style="medium">
        <color theme="0"/>
      </bottom>
      <diagonal/>
    </border>
    <border>
      <left style="medium">
        <color theme="0"/>
      </left>
      <right style="medium">
        <color theme="2" tint="-0.749961851863155"/>
      </right>
      <top style="medium">
        <color theme="2" tint="-0.749961851863155"/>
      </top>
      <bottom style="medium">
        <color theme="0"/>
      </bottom>
      <diagonal/>
    </border>
    <border>
      <left style="medium">
        <color theme="2" tint="-0.749961851863155"/>
      </left>
      <right style="medium">
        <color theme="0"/>
      </right>
      <top style="medium">
        <color theme="0"/>
      </top>
      <bottom style="thin">
        <color theme="2" tint="-0.74996185186315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2" tint="-0.749961851863155"/>
      </bottom>
      <diagonal/>
    </border>
    <border>
      <left style="medium">
        <color theme="0"/>
      </left>
      <right style="medium">
        <color theme="2" tint="-0.749961851863155"/>
      </right>
      <top style="medium">
        <color theme="0"/>
      </top>
      <bottom style="thin">
        <color theme="2" tint="-0.749961851863155"/>
      </bottom>
      <diagonal/>
    </border>
    <border>
      <left style="medium">
        <color theme="2" tint="-0.749961851863155"/>
      </left>
      <right style="medium">
        <color theme="0"/>
      </right>
      <top style="medium">
        <color theme="2" tint="-0.749961851863155"/>
      </top>
      <bottom style="medium">
        <color theme="2" tint="-0.749961851863155"/>
      </bottom>
      <diagonal/>
    </border>
    <border>
      <left style="medium">
        <color theme="0"/>
      </left>
      <right style="medium">
        <color theme="0"/>
      </right>
      <top style="medium">
        <color theme="2" tint="-0.749961851863155"/>
      </top>
      <bottom style="medium">
        <color theme="2" tint="-0.749961851863155"/>
      </bottom>
      <diagonal/>
    </border>
    <border>
      <left style="medium">
        <color theme="0"/>
      </left>
      <right style="medium">
        <color theme="2" tint="-0.749961851863155"/>
      </right>
      <top style="medium">
        <color theme="2" tint="-0.749961851863155"/>
      </top>
      <bottom style="medium">
        <color theme="2" tint="-0.749961851863155"/>
      </bottom>
      <diagonal/>
    </border>
    <border>
      <left style="medium">
        <color theme="2" tint="-0.749961851863155"/>
      </left>
      <right style="medium">
        <color theme="0"/>
      </right>
      <top style="medium">
        <color theme="0"/>
      </top>
      <bottom style="medium">
        <color theme="2" tint="-0.74996185186315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2" tint="-0.749961851863155"/>
      </bottom>
      <diagonal/>
    </border>
    <border>
      <left style="medium">
        <color theme="0"/>
      </left>
      <right style="medium">
        <color theme="2" tint="-0.749961851863155"/>
      </right>
      <top style="medium">
        <color theme="0"/>
      </top>
      <bottom style="medium">
        <color theme="2" tint="-0.749961851863155"/>
      </bottom>
      <diagonal/>
    </border>
    <border>
      <left style="medium">
        <color theme="2" tint="-0.749961851863155"/>
      </left>
      <right style="medium">
        <color theme="2" tint="-0.749961851863155"/>
      </right>
      <top style="medium">
        <color theme="2" tint="-0.749961851863155"/>
      </top>
      <bottom style="medium">
        <color theme="0"/>
      </bottom>
      <diagonal/>
    </border>
    <border>
      <left style="medium">
        <color theme="2" tint="-0.749961851863155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2" tint="-0.749961851863155"/>
      </right>
      <top style="medium">
        <color theme="0"/>
      </top>
      <bottom style="medium">
        <color theme="0"/>
      </bottom>
      <diagonal/>
    </border>
    <border>
      <left style="medium">
        <color theme="2" tint="-0.749961851863155"/>
      </left>
      <right style="medium">
        <color theme="2" tint="-0.749961851863155"/>
      </right>
      <top style="medium">
        <color theme="0"/>
      </top>
      <bottom style="medium">
        <color theme="0"/>
      </bottom>
      <diagonal/>
    </border>
    <border>
      <left/>
      <right style="medium">
        <color theme="2" tint="-0.749961851863155"/>
      </right>
      <top/>
      <bottom/>
      <diagonal/>
    </border>
    <border>
      <left style="medium">
        <color theme="2" tint="-0.749961851863155"/>
      </left>
      <right style="medium">
        <color theme="2" tint="-0.749961851863155"/>
      </right>
      <top style="medium">
        <color theme="0"/>
      </top>
      <bottom style="medium">
        <color theme="2" tint="-0.749961851863155"/>
      </bottom>
      <diagonal/>
    </border>
    <border>
      <left/>
      <right/>
      <top style="medium">
        <color theme="2" tint="-0.749961851863155"/>
      </top>
      <bottom style="medium">
        <color theme="2" tint="-0.74996185186315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2" tint="-0.749961851863155"/>
      </left>
      <right/>
      <top/>
      <bottom/>
      <diagonal/>
    </border>
    <border>
      <left style="medium">
        <color theme="2" tint="-0.749961851863155"/>
      </left>
      <right style="medium">
        <color theme="0"/>
      </right>
      <top style="medium">
        <color theme="2" tint="-0.749961851863155"/>
      </top>
      <bottom/>
      <diagonal/>
    </border>
    <border>
      <left style="medium">
        <color theme="0"/>
      </left>
      <right style="medium">
        <color theme="0"/>
      </right>
      <top style="medium">
        <color theme="2" tint="-0.749961851863155"/>
      </top>
      <bottom/>
      <diagonal/>
    </border>
    <border>
      <left style="medium">
        <color theme="0"/>
      </left>
      <right style="medium">
        <color theme="2" tint="-0.749961851863155"/>
      </right>
      <top style="medium">
        <color theme="2" tint="-0.749961851863155"/>
      </top>
      <bottom/>
      <diagonal/>
    </border>
    <border>
      <left style="medium">
        <color theme="2" tint="-0.749961851863155"/>
      </left>
      <right style="medium">
        <color theme="0"/>
      </right>
      <top/>
      <bottom style="medium">
        <color theme="2" tint="-0.749961851863155"/>
      </bottom>
      <diagonal/>
    </border>
    <border>
      <left style="medium">
        <color theme="0"/>
      </left>
      <right style="medium">
        <color theme="0"/>
      </right>
      <top/>
      <bottom style="medium">
        <color theme="2" tint="-0.749961851863155"/>
      </bottom>
      <diagonal/>
    </border>
    <border>
      <left style="medium">
        <color theme="0"/>
      </left>
      <right style="medium">
        <color theme="2" tint="-0.749961851863155"/>
      </right>
      <top/>
      <bottom style="medium">
        <color theme="2" tint="-0.749961851863155"/>
      </bottom>
      <diagonal/>
    </border>
    <border>
      <left style="medium">
        <color theme="2" tint="-0.749961851863155"/>
      </left>
      <right style="medium">
        <color theme="2" tint="-0.749961851863155"/>
      </right>
      <top style="medium">
        <color theme="2" tint="-0.749961851863155"/>
      </top>
      <bottom/>
      <diagonal/>
    </border>
    <border>
      <left style="medium">
        <color theme="2" tint="-0.749961851863155"/>
      </left>
      <right style="medium">
        <color theme="2" tint="-0.749961851863155"/>
      </right>
      <top/>
      <bottom style="medium">
        <color theme="2" tint="-0.749961851863155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</cellStyleXfs>
  <cellXfs count="160">
    <xf numFmtId="0" fontId="0" fillId="0" borderId="0" xfId="0"/>
    <xf numFmtId="0" fontId="2" fillId="2" borderId="0" xfId="1" applyFill="1"/>
    <xf numFmtId="0" fontId="2" fillId="0" borderId="0" xfId="1"/>
    <xf numFmtId="0" fontId="1" fillId="2" borderId="0" xfId="2" applyFill="1"/>
    <xf numFmtId="0" fontId="1" fillId="0" borderId="0" xfId="2"/>
    <xf numFmtId="0" fontId="2" fillId="2" borderId="0" xfId="1" applyFill="1" applyAlignment="1">
      <alignment vertical="center"/>
    </xf>
    <xf numFmtId="0" fontId="2" fillId="2" borderId="0" xfId="1" applyFill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0" fontId="5" fillId="8" borderId="16" xfId="1" applyFont="1" applyFill="1" applyBorder="1" applyAlignment="1" applyProtection="1">
      <alignment horizontal="center" vertical="center"/>
      <protection locked="0"/>
    </xf>
    <xf numFmtId="0" fontId="10" fillId="2" borderId="0" xfId="2" applyFont="1" applyFill="1"/>
    <xf numFmtId="0" fontId="2" fillId="0" borderId="0" xfId="1" applyAlignment="1">
      <alignment vertical="center"/>
    </xf>
    <xf numFmtId="0" fontId="2" fillId="0" borderId="0" xfId="1" applyAlignment="1">
      <alignment horizontal="left" vertical="center"/>
    </xf>
    <xf numFmtId="0" fontId="11" fillId="2" borderId="0" xfId="1" applyFont="1" applyFill="1"/>
    <xf numFmtId="0" fontId="11" fillId="2" borderId="0" xfId="1" applyFont="1" applyFill="1" applyAlignment="1">
      <alignment horizontal="center"/>
    </xf>
    <xf numFmtId="0" fontId="5" fillId="4" borderId="29" xfId="1" applyFont="1" applyFill="1" applyBorder="1" applyProtection="1">
      <protection locked="0"/>
    </xf>
    <xf numFmtId="0" fontId="5" fillId="4" borderId="33" xfId="1" applyFont="1" applyFill="1" applyBorder="1" applyProtection="1">
      <protection locked="0"/>
    </xf>
    <xf numFmtId="0" fontId="5" fillId="4" borderId="35" xfId="1" applyFont="1" applyFill="1" applyBorder="1" applyProtection="1">
      <protection locked="0"/>
    </xf>
    <xf numFmtId="0" fontId="11" fillId="0" borderId="0" xfId="1" applyFont="1"/>
    <xf numFmtId="0" fontId="11" fillId="11" borderId="37" xfId="1" applyFont="1" applyFill="1" applyBorder="1"/>
    <xf numFmtId="0" fontId="11" fillId="11" borderId="38" xfId="1" applyFont="1" applyFill="1" applyBorder="1" applyAlignment="1">
      <alignment horizontal="right"/>
    </xf>
    <xf numFmtId="0" fontId="11" fillId="11" borderId="39" xfId="1" applyFont="1" applyFill="1" applyBorder="1"/>
    <xf numFmtId="0" fontId="2" fillId="2" borderId="0" xfId="1" applyFill="1" applyAlignment="1" applyProtection="1">
      <alignment horizontal="center" vertical="center"/>
    </xf>
    <xf numFmtId="0" fontId="3" fillId="2" borderId="0" xfId="1" applyFont="1" applyFill="1" applyAlignment="1" applyProtection="1">
      <alignment horizontal="center" vertical="center"/>
    </xf>
    <xf numFmtId="0" fontId="9" fillId="4" borderId="16" xfId="2" applyFont="1" applyFill="1" applyBorder="1" applyAlignment="1" applyProtection="1">
      <alignment horizontal="center" vertical="center"/>
    </xf>
    <xf numFmtId="0" fontId="5" fillId="5" borderId="16" xfId="1" applyFont="1" applyFill="1" applyBorder="1" applyAlignment="1" applyProtection="1">
      <alignment horizontal="center" vertical="center"/>
    </xf>
    <xf numFmtId="0" fontId="3" fillId="2" borderId="0" xfId="1" applyFont="1" applyFill="1" applyAlignment="1" applyProtection="1">
      <alignment vertical="center"/>
    </xf>
    <xf numFmtId="0" fontId="3" fillId="2" borderId="0" xfId="1" applyFont="1" applyFill="1" applyAlignment="1" applyProtection="1">
      <alignment horizontal="left" vertical="center"/>
    </xf>
    <xf numFmtId="0" fontId="3" fillId="2" borderId="0" xfId="1" applyFont="1" applyFill="1" applyBorder="1" applyAlignment="1" applyProtection="1">
      <alignment vertical="center"/>
    </xf>
    <xf numFmtId="0" fontId="4" fillId="3" borderId="21" xfId="1" applyFont="1" applyFill="1" applyBorder="1" applyAlignment="1" applyProtection="1">
      <alignment horizontal="center" vertical="center"/>
    </xf>
    <xf numFmtId="0" fontId="3" fillId="4" borderId="7" xfId="1" applyFont="1" applyFill="1" applyBorder="1" applyAlignment="1" applyProtection="1">
      <alignment horizontal="center" vertical="center"/>
    </xf>
    <xf numFmtId="0" fontId="3" fillId="4" borderId="8" xfId="1" quotePrefix="1" applyFont="1" applyFill="1" applyBorder="1" applyAlignment="1" applyProtection="1">
      <alignment horizontal="center" vertical="center"/>
    </xf>
    <xf numFmtId="164" fontId="3" fillId="4" borderId="8" xfId="1" applyNumberFormat="1" applyFont="1" applyFill="1" applyBorder="1" applyAlignment="1" applyProtection="1">
      <alignment horizontal="center" vertical="center"/>
    </xf>
    <xf numFmtId="0" fontId="5" fillId="4" borderId="8" xfId="1" applyFont="1" applyFill="1" applyBorder="1" applyAlignment="1" applyProtection="1">
      <alignment horizontal="left" vertical="center"/>
    </xf>
    <xf numFmtId="164" fontId="5" fillId="4" borderId="9" xfId="1" applyNumberFormat="1" applyFont="1" applyFill="1" applyBorder="1" applyAlignment="1" applyProtection="1">
      <alignment horizontal="center" vertical="center"/>
    </xf>
    <xf numFmtId="0" fontId="3" fillId="4" borderId="8" xfId="1" applyFont="1" applyFill="1" applyBorder="1" applyAlignment="1" applyProtection="1">
      <alignment horizontal="center" vertical="center"/>
    </xf>
    <xf numFmtId="0" fontId="3" fillId="6" borderId="7" xfId="1" applyFont="1" applyFill="1" applyBorder="1" applyAlignment="1" applyProtection="1">
      <alignment horizontal="center" vertical="center"/>
    </xf>
    <xf numFmtId="0" fontId="3" fillId="6" borderId="8" xfId="1" applyFont="1" applyFill="1" applyBorder="1" applyAlignment="1" applyProtection="1">
      <alignment horizontal="center" vertical="center"/>
    </xf>
    <xf numFmtId="164" fontId="3" fillId="6" borderId="8" xfId="1" applyNumberFormat="1" applyFont="1" applyFill="1" applyBorder="1" applyAlignment="1" applyProtection="1">
      <alignment horizontal="center" vertical="center"/>
    </xf>
    <xf numFmtId="0" fontId="5" fillId="6" borderId="8" xfId="1" applyFont="1" applyFill="1" applyBorder="1" applyAlignment="1" applyProtection="1">
      <alignment horizontal="left" vertical="center"/>
    </xf>
    <xf numFmtId="164" fontId="5" fillId="6" borderId="9" xfId="1" applyNumberFormat="1" applyFont="1" applyFill="1" applyBorder="1" applyAlignment="1" applyProtection="1">
      <alignment horizontal="center" vertical="center"/>
    </xf>
    <xf numFmtId="0" fontId="2" fillId="2" borderId="0" xfId="1" applyFill="1" applyAlignment="1" applyProtection="1">
      <alignment vertical="center"/>
    </xf>
    <xf numFmtId="0" fontId="3" fillId="4" borderId="4" xfId="1" applyFont="1" applyFill="1" applyBorder="1" applyAlignment="1" applyProtection="1">
      <alignment horizontal="center" vertical="center"/>
    </xf>
    <xf numFmtId="0" fontId="3" fillId="4" borderId="5" xfId="1" applyFont="1" applyFill="1" applyBorder="1" applyAlignment="1" applyProtection="1">
      <alignment horizontal="center" vertical="center"/>
    </xf>
    <xf numFmtId="164" fontId="3" fillId="4" borderId="5" xfId="1" applyNumberFormat="1" applyFont="1" applyFill="1" applyBorder="1" applyAlignment="1" applyProtection="1">
      <alignment horizontal="center" vertical="center"/>
    </xf>
    <xf numFmtId="0" fontId="5" fillId="4" borderId="5" xfId="1" applyFont="1" applyFill="1" applyBorder="1" applyAlignment="1" applyProtection="1">
      <alignment horizontal="left" vertical="center"/>
    </xf>
    <xf numFmtId="164" fontId="5" fillId="4" borderId="6" xfId="1" applyNumberFormat="1" applyFont="1" applyFill="1" applyBorder="1" applyAlignment="1" applyProtection="1">
      <alignment horizontal="center" vertical="center"/>
    </xf>
    <xf numFmtId="0" fontId="2" fillId="2" borderId="0" xfId="1" applyFill="1" applyProtection="1"/>
    <xf numFmtId="0" fontId="5" fillId="6" borderId="25" xfId="1" applyFont="1" applyFill="1" applyBorder="1" applyAlignment="1" applyProtection="1">
      <alignment horizontal="center" vertical="center"/>
    </xf>
    <xf numFmtId="0" fontId="2" fillId="2" borderId="0" xfId="1" applyFill="1" applyAlignment="1" applyProtection="1">
      <alignment horizontal="left" vertical="center"/>
    </xf>
    <xf numFmtId="0" fontId="5" fillId="2" borderId="0" xfId="1" applyFont="1" applyFill="1" applyProtection="1"/>
    <xf numFmtId="0" fontId="12" fillId="2" borderId="0" xfId="1" applyFont="1" applyFill="1" applyProtection="1"/>
    <xf numFmtId="0" fontId="5" fillId="4" borderId="0" xfId="1" applyFont="1" applyFill="1" applyProtection="1"/>
    <xf numFmtId="0" fontId="5" fillId="0" borderId="0" xfId="1" applyFont="1" applyProtection="1"/>
    <xf numFmtId="0" fontId="12" fillId="0" borderId="0" xfId="1" applyFont="1" applyProtection="1"/>
    <xf numFmtId="0" fontId="5" fillId="2" borderId="0" xfId="1" applyFont="1" applyFill="1" applyAlignment="1" applyProtection="1">
      <alignment horizontal="center"/>
    </xf>
    <xf numFmtId="164" fontId="13" fillId="4" borderId="1" xfId="1" applyNumberFormat="1" applyFont="1" applyFill="1" applyBorder="1" applyProtection="1"/>
    <xf numFmtId="164" fontId="13" fillId="4" borderId="7" xfId="1" applyNumberFormat="1" applyFont="1" applyFill="1" applyBorder="1" applyProtection="1"/>
    <xf numFmtId="0" fontId="13" fillId="4" borderId="4" xfId="1" applyFont="1" applyFill="1" applyBorder="1" applyProtection="1"/>
    <xf numFmtId="0" fontId="13" fillId="9" borderId="6" xfId="1" applyFont="1" applyFill="1" applyBorder="1" applyAlignment="1" applyProtection="1">
      <alignment horizontal="center"/>
    </xf>
    <xf numFmtId="0" fontId="4" fillId="3" borderId="1" xfId="1" applyFont="1" applyFill="1" applyBorder="1" applyProtection="1"/>
    <xf numFmtId="0" fontId="5" fillId="9" borderId="3" xfId="1" applyFont="1" applyFill="1" applyBorder="1" applyAlignment="1" applyProtection="1">
      <alignment horizontal="center"/>
    </xf>
    <xf numFmtId="0" fontId="13" fillId="4" borderId="7" xfId="1" applyFont="1" applyFill="1" applyBorder="1" applyProtection="1"/>
    <xf numFmtId="164" fontId="13" fillId="4" borderId="4" xfId="1" applyNumberFormat="1" applyFont="1" applyFill="1" applyBorder="1" applyProtection="1"/>
    <xf numFmtId="0" fontId="11" fillId="2" borderId="0" xfId="1" applyFont="1" applyFill="1" applyProtection="1"/>
    <xf numFmtId="0" fontId="5" fillId="4" borderId="1" xfId="1" applyFont="1" applyFill="1" applyBorder="1" applyAlignment="1" applyProtection="1">
      <alignment horizontal="center" vertical="center"/>
    </xf>
    <xf numFmtId="0" fontId="5" fillId="4" borderId="2" xfId="3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vertical="center"/>
      <protection locked="0"/>
    </xf>
    <xf numFmtId="0" fontId="5" fillId="6" borderId="7" xfId="1" applyFont="1" applyFill="1" applyBorder="1" applyAlignment="1" applyProtection="1">
      <alignment vertical="center"/>
    </xf>
    <xf numFmtId="164" fontId="7" fillId="7" borderId="9" xfId="1" applyNumberFormat="1" applyFont="1" applyFill="1" applyBorder="1" applyAlignment="1" applyProtection="1">
      <alignment vertical="center"/>
    </xf>
    <xf numFmtId="0" fontId="5" fillId="4" borderId="7" xfId="1" applyFont="1" applyFill="1" applyBorder="1" applyAlignment="1" applyProtection="1">
      <alignment horizontal="center" vertical="center"/>
    </xf>
    <xf numFmtId="0" fontId="5" fillId="4" borderId="8" xfId="3" applyFont="1" applyFill="1" applyBorder="1" applyAlignment="1" applyProtection="1">
      <alignment horizontal="center" vertical="center"/>
    </xf>
    <xf numFmtId="0" fontId="5" fillId="4" borderId="9" xfId="1" applyFont="1" applyFill="1" applyBorder="1" applyAlignment="1" applyProtection="1">
      <alignment vertical="center"/>
      <protection locked="0"/>
    </xf>
    <xf numFmtId="0" fontId="5" fillId="4" borderId="4" xfId="1" applyFont="1" applyFill="1" applyBorder="1" applyAlignment="1" applyProtection="1">
      <alignment horizontal="center" vertical="center"/>
    </xf>
    <xf numFmtId="0" fontId="5" fillId="4" borderId="5" xfId="3" applyFont="1" applyFill="1" applyBorder="1" applyAlignment="1" applyProtection="1">
      <alignment horizontal="center" vertical="center"/>
    </xf>
    <xf numFmtId="0" fontId="5" fillId="4" borderId="6" xfId="1" applyFont="1" applyFill="1" applyBorder="1" applyAlignment="1" applyProtection="1">
      <alignment vertical="center"/>
      <protection locked="0"/>
    </xf>
    <xf numFmtId="0" fontId="5" fillId="6" borderId="4" xfId="1" applyFont="1" applyFill="1" applyBorder="1" applyAlignment="1" applyProtection="1">
      <alignment vertical="center"/>
    </xf>
    <xf numFmtId="164" fontId="7" fillId="7" borderId="6" xfId="1" applyNumberFormat="1" applyFont="1" applyFill="1" applyBorder="1" applyAlignment="1" applyProtection="1">
      <alignment vertical="center"/>
    </xf>
    <xf numFmtId="0" fontId="1" fillId="2" borderId="0" xfId="2" applyFill="1" applyProtection="1"/>
    <xf numFmtId="0" fontId="3" fillId="0" borderId="0" xfId="1" applyFont="1" applyAlignment="1" applyProtection="1">
      <alignment vertical="center"/>
    </xf>
    <xf numFmtId="0" fontId="2" fillId="0" borderId="0" xfId="1" applyProtection="1"/>
    <xf numFmtId="0" fontId="16" fillId="6" borderId="1" xfId="1" applyFont="1" applyFill="1" applyBorder="1" applyAlignment="1" applyProtection="1">
      <alignment horizontal="center" vertical="center"/>
    </xf>
    <xf numFmtId="0" fontId="16" fillId="6" borderId="2" xfId="1" applyFont="1" applyFill="1" applyBorder="1" applyAlignment="1" applyProtection="1">
      <alignment horizontal="center" vertical="center"/>
    </xf>
    <xf numFmtId="0" fontId="16" fillId="6" borderId="4" xfId="1" applyFont="1" applyFill="1" applyBorder="1" applyAlignment="1" applyProtection="1">
      <alignment horizontal="center" vertical="center"/>
    </xf>
    <xf numFmtId="0" fontId="16" fillId="6" borderId="5" xfId="1" applyFont="1" applyFill="1" applyBorder="1" applyAlignment="1" applyProtection="1">
      <alignment horizontal="center" vertical="center"/>
    </xf>
    <xf numFmtId="0" fontId="5" fillId="6" borderId="2" xfId="1" applyFont="1" applyFill="1" applyBorder="1" applyAlignment="1" applyProtection="1">
      <alignment horizontal="center" vertical="center"/>
    </xf>
    <xf numFmtId="0" fontId="5" fillId="6" borderId="5" xfId="1" applyFont="1" applyFill="1" applyBorder="1" applyAlignment="1" applyProtection="1">
      <alignment horizontal="center" vertical="center"/>
    </xf>
    <xf numFmtId="0" fontId="5" fillId="5" borderId="3" xfId="1" applyFont="1" applyFill="1" applyBorder="1" applyAlignment="1" applyProtection="1">
      <alignment horizontal="center" vertical="center"/>
    </xf>
    <xf numFmtId="0" fontId="5" fillId="5" borderId="6" xfId="1" applyFont="1" applyFill="1" applyBorder="1" applyAlignment="1" applyProtection="1">
      <alignment horizontal="center" vertical="center"/>
    </xf>
    <xf numFmtId="0" fontId="19" fillId="3" borderId="40" xfId="4" applyFont="1" applyFill="1" applyBorder="1" applyAlignment="1" applyProtection="1">
      <alignment horizontal="center" vertical="center"/>
    </xf>
    <xf numFmtId="0" fontId="19" fillId="3" borderId="0" xfId="4" applyFont="1" applyFill="1" applyBorder="1" applyAlignment="1" applyProtection="1">
      <alignment horizontal="center" vertical="center"/>
    </xf>
    <xf numFmtId="0" fontId="4" fillId="3" borderId="40" xfId="1" applyFont="1" applyFill="1" applyBorder="1" applyAlignment="1" applyProtection="1">
      <alignment horizontal="center" vertical="center"/>
    </xf>
    <xf numFmtId="0" fontId="4" fillId="3" borderId="0" xfId="1" applyFont="1" applyFill="1" applyBorder="1" applyAlignment="1" applyProtection="1">
      <alignment horizontal="center" vertical="center"/>
    </xf>
    <xf numFmtId="0" fontId="16" fillId="4" borderId="1" xfId="1" applyFont="1" applyFill="1" applyBorder="1" applyAlignment="1" applyProtection="1">
      <alignment horizontal="center" vertical="center"/>
    </xf>
    <xf numFmtId="0" fontId="16" fillId="4" borderId="2" xfId="1" applyFont="1" applyFill="1" applyBorder="1" applyAlignment="1" applyProtection="1">
      <alignment horizontal="center" vertical="center"/>
    </xf>
    <xf numFmtId="0" fontId="16" fillId="4" borderId="4" xfId="1" applyFont="1" applyFill="1" applyBorder="1" applyAlignment="1" applyProtection="1">
      <alignment horizontal="center" vertical="center"/>
    </xf>
    <xf numFmtId="0" fontId="16" fillId="4" borderId="5" xfId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6" xfId="1" applyFont="1" applyFill="1" applyBorder="1" applyAlignment="1" applyProtection="1">
      <alignment horizontal="center" vertical="center"/>
    </xf>
    <xf numFmtId="0" fontId="5" fillId="5" borderId="47" xfId="1" applyFont="1" applyFill="1" applyBorder="1" applyAlignment="1" applyProtection="1">
      <alignment horizontal="center" vertical="center"/>
    </xf>
    <xf numFmtId="0" fontId="5" fillId="5" borderId="48" xfId="1" applyFont="1" applyFill="1" applyBorder="1" applyAlignment="1" applyProtection="1">
      <alignment horizontal="center" vertical="center"/>
    </xf>
    <xf numFmtId="0" fontId="4" fillId="3" borderId="41" xfId="1" applyFont="1" applyFill="1" applyBorder="1" applyAlignment="1" applyProtection="1">
      <alignment horizontal="center" vertical="center"/>
    </xf>
    <xf numFmtId="0" fontId="4" fillId="3" borderId="44" xfId="1" applyFont="1" applyFill="1" applyBorder="1" applyAlignment="1" applyProtection="1">
      <alignment horizontal="center" vertical="center"/>
    </xf>
    <xf numFmtId="0" fontId="4" fillId="3" borderId="42" xfId="3" applyFont="1" applyFill="1" applyBorder="1" applyAlignment="1" applyProtection="1">
      <alignment horizontal="center" vertical="center"/>
    </xf>
    <xf numFmtId="0" fontId="4" fillId="3" borderId="43" xfId="3" applyFont="1" applyFill="1" applyBorder="1" applyAlignment="1" applyProtection="1">
      <alignment horizontal="center" vertical="center"/>
    </xf>
    <xf numFmtId="0" fontId="4" fillId="3" borderId="45" xfId="3" applyFont="1" applyFill="1" applyBorder="1" applyAlignment="1" applyProtection="1">
      <alignment horizontal="center" vertical="center"/>
    </xf>
    <xf numFmtId="0" fontId="4" fillId="3" borderId="46" xfId="3" applyFont="1" applyFill="1" applyBorder="1" applyAlignment="1" applyProtection="1">
      <alignment horizontal="center" vertical="center"/>
    </xf>
    <xf numFmtId="0" fontId="4" fillId="3" borderId="1" xfId="3" applyFont="1" applyFill="1" applyBorder="1" applyAlignment="1" applyProtection="1">
      <alignment horizontal="center" vertical="center" wrapText="1"/>
    </xf>
    <xf numFmtId="0" fontId="4" fillId="3" borderId="7" xfId="3" applyFont="1" applyFill="1" applyBorder="1" applyAlignment="1" applyProtection="1">
      <alignment horizontal="center" vertical="center"/>
    </xf>
    <xf numFmtId="0" fontId="5" fillId="5" borderId="3" xfId="3" applyFont="1" applyFill="1" applyBorder="1" applyAlignment="1" applyProtection="1">
      <alignment horizontal="center" vertical="center"/>
    </xf>
    <xf numFmtId="0" fontId="5" fillId="5" borderId="9" xfId="3" applyFont="1" applyFill="1" applyBorder="1" applyAlignment="1" applyProtection="1">
      <alignment horizontal="center" vertical="center"/>
    </xf>
    <xf numFmtId="0" fontId="3" fillId="4" borderId="4" xfId="1" applyFont="1" applyFill="1" applyBorder="1" applyAlignment="1" applyProtection="1">
      <alignment horizontal="center" vertical="center"/>
    </xf>
    <xf numFmtId="0" fontId="3" fillId="4" borderId="5" xfId="1" applyFont="1" applyFill="1" applyBorder="1" applyAlignment="1" applyProtection="1">
      <alignment horizontal="center" vertical="center"/>
    </xf>
    <xf numFmtId="0" fontId="3" fillId="4" borderId="6" xfId="1" applyFont="1" applyFill="1" applyBorder="1" applyAlignment="1" applyProtection="1">
      <alignment horizontal="center" vertical="center"/>
    </xf>
    <xf numFmtId="0" fontId="5" fillId="6" borderId="23" xfId="1" applyFont="1" applyFill="1" applyBorder="1" applyAlignment="1" applyProtection="1">
      <alignment horizontal="center" vertical="center"/>
    </xf>
    <xf numFmtId="0" fontId="5" fillId="6" borderId="24" xfId="1" applyFont="1" applyFill="1" applyBorder="1" applyAlignment="1" applyProtection="1">
      <alignment horizontal="center" vertical="center"/>
    </xf>
    <xf numFmtId="0" fontId="8" fillId="3" borderId="0" xfId="1" applyFont="1" applyFill="1" applyBorder="1" applyAlignment="1" applyProtection="1">
      <alignment horizontal="center" vertical="center"/>
    </xf>
    <xf numFmtId="0" fontId="4" fillId="3" borderId="10" xfId="3" applyFont="1" applyFill="1" applyBorder="1" applyAlignment="1" applyProtection="1">
      <alignment horizontal="center" vertical="center"/>
    </xf>
    <xf numFmtId="0" fontId="4" fillId="3" borderId="11" xfId="3" applyFont="1" applyFill="1" applyBorder="1" applyAlignment="1" applyProtection="1">
      <alignment horizontal="center" vertical="center"/>
    </xf>
    <xf numFmtId="0" fontId="4" fillId="3" borderId="12" xfId="3" applyFont="1" applyFill="1" applyBorder="1" applyAlignment="1" applyProtection="1">
      <alignment horizontal="center" vertical="center"/>
    </xf>
    <xf numFmtId="0" fontId="4" fillId="3" borderId="13" xfId="3" applyFont="1" applyFill="1" applyBorder="1" applyAlignment="1" applyProtection="1">
      <alignment horizontal="center" vertical="center"/>
    </xf>
    <xf numFmtId="0" fontId="4" fillId="3" borderId="14" xfId="3" applyFont="1" applyFill="1" applyBorder="1" applyAlignment="1" applyProtection="1">
      <alignment horizontal="center" vertical="center"/>
    </xf>
    <xf numFmtId="0" fontId="4" fillId="3" borderId="15" xfId="3" applyFont="1" applyFill="1" applyBorder="1" applyAlignment="1" applyProtection="1">
      <alignment horizontal="center" vertical="center"/>
    </xf>
    <xf numFmtId="0" fontId="5" fillId="4" borderId="16" xfId="1" applyFont="1" applyFill="1" applyBorder="1" applyAlignment="1" applyProtection="1">
      <alignment horizontal="left" vertical="center"/>
    </xf>
    <xf numFmtId="0" fontId="4" fillId="3" borderId="17" xfId="1" applyFont="1" applyFill="1" applyBorder="1" applyAlignment="1" applyProtection="1">
      <alignment horizontal="center" vertical="center"/>
    </xf>
    <xf numFmtId="0" fontId="4" fillId="3" borderId="20" xfId="1" applyFont="1" applyFill="1" applyBorder="1" applyAlignment="1" applyProtection="1">
      <alignment horizontal="center" vertical="center"/>
    </xf>
    <xf numFmtId="0" fontId="4" fillId="3" borderId="18" xfId="1" applyFont="1" applyFill="1" applyBorder="1" applyAlignment="1" applyProtection="1">
      <alignment horizontal="center" vertical="center"/>
    </xf>
    <xf numFmtId="0" fontId="4" fillId="3" borderId="19" xfId="1" applyFont="1" applyFill="1" applyBorder="1" applyAlignment="1" applyProtection="1">
      <alignment horizontal="center" vertical="center"/>
    </xf>
    <xf numFmtId="0" fontId="4" fillId="3" borderId="21" xfId="1" applyFont="1" applyFill="1" applyBorder="1" applyAlignment="1" applyProtection="1">
      <alignment horizontal="center" vertical="center"/>
    </xf>
    <xf numFmtId="0" fontId="4" fillId="3" borderId="22" xfId="1" applyFont="1" applyFill="1" applyBorder="1" applyAlignment="1" applyProtection="1">
      <alignment horizontal="center" vertical="center"/>
    </xf>
    <xf numFmtId="0" fontId="14" fillId="3" borderId="36" xfId="1" applyFont="1" applyFill="1" applyBorder="1" applyAlignment="1" applyProtection="1">
      <alignment horizontal="center" vertical="center"/>
    </xf>
    <xf numFmtId="0" fontId="13" fillId="10" borderId="7" xfId="1" applyFont="1" applyFill="1" applyBorder="1" applyAlignment="1" applyProtection="1">
      <alignment horizontal="center" vertical="center"/>
    </xf>
    <xf numFmtId="0" fontId="13" fillId="10" borderId="4" xfId="1" applyFont="1" applyFill="1" applyBorder="1" applyAlignment="1" applyProtection="1">
      <alignment horizontal="center" vertical="center"/>
    </xf>
    <xf numFmtId="0" fontId="13" fillId="10" borderId="8" xfId="1" applyFont="1" applyFill="1" applyBorder="1" applyAlignment="1" applyProtection="1">
      <alignment horizontal="left" vertical="center"/>
    </xf>
    <xf numFmtId="0" fontId="13" fillId="10" borderId="9" xfId="1" applyFont="1" applyFill="1" applyBorder="1" applyAlignment="1" applyProtection="1">
      <alignment horizontal="left" vertical="center"/>
    </xf>
    <xf numFmtId="0" fontId="5" fillId="9" borderId="9" xfId="1" applyFont="1" applyFill="1" applyBorder="1" applyAlignment="1" applyProtection="1">
      <alignment horizontal="center" vertical="center"/>
    </xf>
    <xf numFmtId="0" fontId="5" fillId="9" borderId="6" xfId="1" applyFont="1" applyFill="1" applyBorder="1" applyAlignment="1" applyProtection="1">
      <alignment horizontal="center" vertical="center"/>
    </xf>
    <xf numFmtId="0" fontId="13" fillId="10" borderId="5" xfId="1" applyFont="1" applyFill="1" applyBorder="1" applyAlignment="1" applyProtection="1">
      <alignment horizontal="left" vertical="center"/>
    </xf>
    <xf numFmtId="0" fontId="13" fillId="10" borderId="6" xfId="1" applyFont="1" applyFill="1" applyBorder="1" applyAlignment="1" applyProtection="1">
      <alignment horizontal="left" vertical="center"/>
    </xf>
    <xf numFmtId="0" fontId="4" fillId="3" borderId="1" xfId="1" applyFont="1" applyFill="1" applyBorder="1" applyAlignment="1" applyProtection="1">
      <alignment horizontal="center" vertical="center"/>
    </xf>
    <xf numFmtId="0" fontId="4" fillId="3" borderId="2" xfId="1" applyFont="1" applyFill="1" applyBorder="1" applyAlignment="1" applyProtection="1">
      <alignment horizontal="center" vertical="center"/>
    </xf>
    <xf numFmtId="0" fontId="4" fillId="3" borderId="3" xfId="1" applyFont="1" applyFill="1" applyBorder="1" applyAlignment="1" applyProtection="1">
      <alignment horizontal="center" vertical="center"/>
    </xf>
    <xf numFmtId="0" fontId="4" fillId="3" borderId="26" xfId="1" applyFont="1" applyFill="1" applyBorder="1" applyAlignment="1" applyProtection="1">
      <alignment horizontal="center" vertical="center"/>
    </xf>
    <xf numFmtId="0" fontId="4" fillId="3" borderId="27" xfId="1" applyFont="1" applyFill="1" applyBorder="1" applyAlignment="1" applyProtection="1">
      <alignment horizontal="center" vertical="center"/>
    </xf>
    <xf numFmtId="0" fontId="4" fillId="3" borderId="28" xfId="1" applyFont="1" applyFill="1" applyBorder="1" applyAlignment="1" applyProtection="1">
      <alignment horizontal="center" vertical="center"/>
    </xf>
    <xf numFmtId="0" fontId="5" fillId="4" borderId="17" xfId="1" applyFont="1" applyFill="1" applyBorder="1" applyAlignment="1" applyProtection="1">
      <alignment horizontal="center" vertical="center"/>
    </xf>
    <xf numFmtId="0" fontId="5" fillId="4" borderId="30" xfId="1" applyFont="1" applyFill="1" applyBorder="1" applyAlignment="1" applyProtection="1">
      <alignment horizontal="center" vertical="center"/>
    </xf>
    <xf numFmtId="0" fontId="5" fillId="4" borderId="26" xfId="1" applyFont="1" applyFill="1" applyBorder="1" applyAlignment="1" applyProtection="1">
      <alignment horizontal="center" vertical="center"/>
    </xf>
    <xf numFmtId="0" fontId="5" fillId="4" borderId="18" xfId="1" applyFont="1" applyFill="1" applyBorder="1" applyAlignment="1" applyProtection="1">
      <alignment horizontal="left" vertical="center"/>
    </xf>
    <xf numFmtId="0" fontId="5" fillId="4" borderId="19" xfId="1" applyFont="1" applyFill="1" applyBorder="1" applyAlignment="1" applyProtection="1">
      <alignment horizontal="left" vertical="center"/>
    </xf>
    <xf numFmtId="0" fontId="5" fillId="9" borderId="12" xfId="1" applyFont="1" applyFill="1" applyBorder="1" applyAlignment="1" applyProtection="1">
      <alignment horizontal="center" vertical="center"/>
    </xf>
    <xf numFmtId="0" fontId="5" fillId="9" borderId="34" xfId="1" applyFont="1" applyFill="1" applyBorder="1" applyAlignment="1" applyProtection="1">
      <alignment horizontal="center" vertical="center"/>
    </xf>
    <xf numFmtId="0" fontId="5" fillId="9" borderId="15" xfId="1" applyFont="1" applyFill="1" applyBorder="1" applyAlignment="1" applyProtection="1">
      <alignment horizontal="center" vertical="center"/>
    </xf>
    <xf numFmtId="0" fontId="5" fillId="4" borderId="31" xfId="1" applyFont="1" applyFill="1" applyBorder="1" applyAlignment="1" applyProtection="1">
      <alignment horizontal="left" vertical="center"/>
    </xf>
    <xf numFmtId="0" fontId="5" fillId="4" borderId="32" xfId="1" applyFont="1" applyFill="1" applyBorder="1" applyAlignment="1" applyProtection="1">
      <alignment horizontal="left" vertical="center"/>
    </xf>
    <xf numFmtId="0" fontId="5" fillId="4" borderId="27" xfId="1" applyFont="1" applyFill="1" applyBorder="1" applyAlignment="1" applyProtection="1">
      <alignment horizontal="left" vertical="center"/>
    </xf>
    <xf numFmtId="0" fontId="5" fillId="4" borderId="28" xfId="1" applyFont="1" applyFill="1" applyBorder="1" applyAlignment="1" applyProtection="1">
      <alignment horizontal="left" vertical="center"/>
    </xf>
    <xf numFmtId="0" fontId="13" fillId="10" borderId="1" xfId="1" applyFont="1" applyFill="1" applyBorder="1" applyAlignment="1" applyProtection="1">
      <alignment horizontal="center" vertical="center"/>
    </xf>
    <xf numFmtId="0" fontId="13" fillId="10" borderId="2" xfId="1" applyFont="1" applyFill="1" applyBorder="1" applyAlignment="1" applyProtection="1">
      <alignment horizontal="left" vertical="center"/>
    </xf>
    <xf numFmtId="0" fontId="13" fillId="10" borderId="3" xfId="1" applyFont="1" applyFill="1" applyBorder="1" applyAlignment="1" applyProtection="1">
      <alignment horizontal="left" vertical="center"/>
    </xf>
    <xf numFmtId="0" fontId="5" fillId="9" borderId="3" xfId="1" applyFont="1" applyFill="1" applyBorder="1" applyAlignment="1" applyProtection="1">
      <alignment horizontal="center" vertical="center"/>
    </xf>
  </cellXfs>
  <cellStyles count="5">
    <cellStyle name="Hyperlink 2" xfId="4"/>
    <cellStyle name="Normal" xfId="0" builtinId="0"/>
    <cellStyle name="Normal 2" xfId="1"/>
    <cellStyle name="Normal 2 2" xfId="3"/>
    <cellStyle name="Normal 7 4" xfId="2"/>
  </cellStyles>
  <dxfs count="1">
    <dxf>
      <font>
        <b/>
        <i val="0"/>
        <color auto="1"/>
      </font>
      <fill>
        <patternFill>
          <bgColor theme="2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207727</xdr:colOff>
      <xdr:row>6</xdr:row>
      <xdr:rowOff>13915</xdr:rowOff>
    </xdr:from>
    <xdr:to>
      <xdr:col>20</xdr:col>
      <xdr:colOff>594360</xdr:colOff>
      <xdr:row>29</xdr:row>
      <xdr:rowOff>182880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153107" y="1225495"/>
          <a:ext cx="8311433" cy="4733345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5875"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243840</xdr:colOff>
      <xdr:row>30</xdr:row>
      <xdr:rowOff>114300</xdr:rowOff>
    </xdr:from>
    <xdr:to>
      <xdr:col>14</xdr:col>
      <xdr:colOff>60960</xdr:colOff>
      <xdr:row>69</xdr:row>
      <xdr:rowOff>68580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B1280573-15BD-41EC-8002-6AA44D7F43E3}"/>
            </a:ext>
          </a:extLst>
        </xdr:cNvPr>
        <xdr:cNvCxnSpPr/>
      </xdr:nvCxnSpPr>
      <xdr:spPr>
        <a:xfrm flipV="1">
          <a:off x="5189220" y="6088380"/>
          <a:ext cx="4084320" cy="768096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213361</xdr:colOff>
      <xdr:row>1</xdr:row>
      <xdr:rowOff>30481</xdr:rowOff>
    </xdr:from>
    <xdr:to>
      <xdr:col>16</xdr:col>
      <xdr:colOff>15240</xdr:colOff>
      <xdr:row>26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4221" y="236221"/>
          <a:ext cx="2209799" cy="5280659"/>
        </a:xfrm>
        <a:prstGeom prst="rect">
          <a:avLst/>
        </a:prstGeom>
        <a:noFill/>
        <a:ln w="31750">
          <a:solidFill>
            <a:srgbClr val="948A5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191964</xdr:colOff>
      <xdr:row>4</xdr:row>
      <xdr:rowOff>26375</xdr:rowOff>
    </xdr:from>
    <xdr:to>
      <xdr:col>13</xdr:col>
      <xdr:colOff>733142</xdr:colOff>
      <xdr:row>17</xdr:row>
      <xdr:rowOff>187570</xdr:rowOff>
    </xdr:to>
    <xdr:pic>
      <xdr:nvPicPr>
        <xdr:cNvPr id="2" name="Picture 1" descr="L_PA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324" y="879815"/>
          <a:ext cx="4236878" cy="2934875"/>
        </a:xfrm>
        <a:prstGeom prst="rect">
          <a:avLst/>
        </a:prstGeom>
        <a:noFill/>
        <a:ln w="25400">
          <a:solidFill>
            <a:schemeClr val="bg2">
              <a:lumMod val="50000"/>
            </a:schemeClr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apayev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lapayev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"/>
  <sheetViews>
    <sheetView tabSelected="1" topLeftCell="A4" zoomScaleNormal="100" workbookViewId="0">
      <selection activeCell="N58" sqref="N58"/>
    </sheetView>
  </sheetViews>
  <sheetFormatPr defaultRowHeight="15.6" x14ac:dyDescent="0.25"/>
  <cols>
    <col min="1" max="1" width="3.6640625" style="2" customWidth="1"/>
    <col min="2" max="2" width="5.6640625" style="78" customWidth="1"/>
    <col min="3" max="3" width="25.109375" style="78" customWidth="1"/>
    <col min="4" max="4" width="10.77734375" style="78" customWidth="1"/>
    <col min="5" max="5" width="2.44140625" style="78" customWidth="1"/>
    <col min="6" max="6" width="13.6640625" style="78" customWidth="1"/>
    <col min="7" max="7" width="10.77734375" style="78" customWidth="1"/>
    <col min="8" max="8" width="8.88671875" style="78"/>
    <col min="9" max="24" width="8.88671875" style="79"/>
    <col min="25" max="16384" width="8.88671875" style="2"/>
  </cols>
  <sheetData>
    <row r="1" spans="1:24" x14ac:dyDescent="0.25">
      <c r="A1" s="1"/>
      <c r="B1" s="25"/>
      <c r="C1" s="25"/>
      <c r="D1" s="25"/>
      <c r="E1" s="25"/>
      <c r="F1" s="25"/>
      <c r="G1" s="25"/>
      <c r="H1" s="25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x14ac:dyDescent="0.25">
      <c r="A2" s="1"/>
      <c r="B2" s="90" t="s">
        <v>0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46"/>
      <c r="W2" s="46"/>
      <c r="X2" s="46"/>
    </row>
    <row r="3" spans="1:24" ht="16.2" thickBot="1" x14ac:dyDescent="0.3">
      <c r="A3" s="1"/>
      <c r="B3" s="25"/>
      <c r="C3" s="25"/>
      <c r="D3" s="25"/>
      <c r="E3" s="25"/>
      <c r="F3" s="25"/>
      <c r="G3" s="25"/>
      <c r="H3" s="25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</row>
    <row r="4" spans="1:24" x14ac:dyDescent="0.25">
      <c r="A4" s="1"/>
      <c r="B4" s="92" t="s">
        <v>193</v>
      </c>
      <c r="C4" s="93"/>
      <c r="D4" s="96">
        <v>10</v>
      </c>
      <c r="E4" s="25"/>
      <c r="F4" s="25"/>
      <c r="G4" s="98" t="s">
        <v>1</v>
      </c>
      <c r="H4" s="25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4" ht="16.2" thickBot="1" x14ac:dyDescent="0.3">
      <c r="A5" s="1"/>
      <c r="B5" s="94"/>
      <c r="C5" s="95"/>
      <c r="D5" s="97"/>
      <c r="E5" s="25"/>
      <c r="F5" s="25"/>
      <c r="G5" s="99"/>
      <c r="H5" s="25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</row>
    <row r="6" spans="1:24" ht="16.2" thickBot="1" x14ac:dyDescent="0.3">
      <c r="A6" s="1"/>
      <c r="B6" s="25"/>
      <c r="C6" s="25"/>
      <c r="D6" s="25"/>
      <c r="E6" s="25"/>
      <c r="F6" s="25"/>
      <c r="G6" s="25"/>
      <c r="H6" s="25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</row>
    <row r="7" spans="1:24" x14ac:dyDescent="0.25">
      <c r="A7" s="1"/>
      <c r="B7" s="100" t="s">
        <v>195</v>
      </c>
      <c r="C7" s="102" t="s">
        <v>127</v>
      </c>
      <c r="D7" s="103"/>
      <c r="E7" s="25"/>
      <c r="F7" s="106" t="s">
        <v>166</v>
      </c>
      <c r="G7" s="108" t="s">
        <v>1</v>
      </c>
      <c r="H7" s="25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</row>
    <row r="8" spans="1:24" ht="16.2" thickBot="1" x14ac:dyDescent="0.3">
      <c r="A8" s="1"/>
      <c r="B8" s="101"/>
      <c r="C8" s="104"/>
      <c r="D8" s="105"/>
      <c r="E8" s="25"/>
      <c r="F8" s="107"/>
      <c r="G8" s="109"/>
      <c r="H8" s="25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</row>
    <row r="9" spans="1:24" x14ac:dyDescent="0.25">
      <c r="A9" s="1"/>
      <c r="B9" s="64">
        <f t="shared" ref="B9:B71" si="0">1+B10</f>
        <v>64</v>
      </c>
      <c r="C9" s="65" t="s">
        <v>128</v>
      </c>
      <c r="D9" s="66">
        <v>1</v>
      </c>
      <c r="E9" s="25"/>
      <c r="F9" s="67" t="s">
        <v>2</v>
      </c>
      <c r="G9" s="68">
        <f>(D4/D9)-SUM(G10:G72)</f>
        <v>0</v>
      </c>
      <c r="H9" s="27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</row>
    <row r="10" spans="1:24" x14ac:dyDescent="0.25">
      <c r="A10" s="1"/>
      <c r="B10" s="69">
        <f t="shared" si="0"/>
        <v>63</v>
      </c>
      <c r="C10" s="70" t="s">
        <v>152</v>
      </c>
      <c r="D10" s="71">
        <v>1</v>
      </c>
      <c r="E10" s="25"/>
      <c r="F10" s="67" t="s">
        <v>3</v>
      </c>
      <c r="G10" s="68">
        <f>(D4/D10)-SUM(G11:G72)</f>
        <v>0</v>
      </c>
      <c r="H10" s="27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4" x14ac:dyDescent="0.25">
      <c r="A11" s="1"/>
      <c r="B11" s="69">
        <f t="shared" si="0"/>
        <v>62</v>
      </c>
      <c r="C11" s="70" t="s">
        <v>153</v>
      </c>
      <c r="D11" s="71">
        <v>1</v>
      </c>
      <c r="E11" s="25"/>
      <c r="F11" s="67" t="s">
        <v>4</v>
      </c>
      <c r="G11" s="68">
        <f>(D4/D11)-SUM(G12:G72)</f>
        <v>0</v>
      </c>
      <c r="H11" s="27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</row>
    <row r="12" spans="1:24" x14ac:dyDescent="0.25">
      <c r="A12" s="1"/>
      <c r="B12" s="69">
        <f t="shared" si="0"/>
        <v>61</v>
      </c>
      <c r="C12" s="70" t="s">
        <v>154</v>
      </c>
      <c r="D12" s="71">
        <v>1</v>
      </c>
      <c r="E12" s="25"/>
      <c r="F12" s="67" t="s">
        <v>5</v>
      </c>
      <c r="G12" s="68">
        <f>(D4/D12)-SUM(G13:G72)</f>
        <v>0</v>
      </c>
      <c r="H12" s="27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</row>
    <row r="13" spans="1:24" x14ac:dyDescent="0.25">
      <c r="A13" s="1"/>
      <c r="B13" s="69">
        <f t="shared" si="0"/>
        <v>60</v>
      </c>
      <c r="C13" s="70" t="s">
        <v>155</v>
      </c>
      <c r="D13" s="71">
        <v>1</v>
      </c>
      <c r="E13" s="25"/>
      <c r="F13" s="67" t="s">
        <v>6</v>
      </c>
      <c r="G13" s="68">
        <f>(D4/D13)-SUM(G14:G72)</f>
        <v>0</v>
      </c>
      <c r="H13" s="27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</row>
    <row r="14" spans="1:24" x14ac:dyDescent="0.25">
      <c r="A14" s="1"/>
      <c r="B14" s="69">
        <f t="shared" si="0"/>
        <v>59</v>
      </c>
      <c r="C14" s="70" t="s">
        <v>156</v>
      </c>
      <c r="D14" s="71">
        <v>1</v>
      </c>
      <c r="E14" s="25"/>
      <c r="F14" s="67" t="s">
        <v>7</v>
      </c>
      <c r="G14" s="68">
        <f>(D4/D14)-SUM(G15:G72)</f>
        <v>0</v>
      </c>
      <c r="H14" s="27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x14ac:dyDescent="0.25">
      <c r="A15" s="1"/>
      <c r="B15" s="69">
        <f t="shared" si="0"/>
        <v>58</v>
      </c>
      <c r="C15" s="70" t="s">
        <v>157</v>
      </c>
      <c r="D15" s="71">
        <v>1</v>
      </c>
      <c r="E15" s="25"/>
      <c r="F15" s="67" t="s">
        <v>8</v>
      </c>
      <c r="G15" s="68">
        <f>(D4/D15)-SUM(G16:G72)</f>
        <v>0</v>
      </c>
      <c r="H15" s="27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5">
      <c r="A16" s="1"/>
      <c r="B16" s="69">
        <f t="shared" si="0"/>
        <v>57</v>
      </c>
      <c r="C16" s="70" t="s">
        <v>158</v>
      </c>
      <c r="D16" s="71">
        <v>1</v>
      </c>
      <c r="E16" s="25"/>
      <c r="F16" s="67" t="s">
        <v>9</v>
      </c>
      <c r="G16" s="68">
        <f>(D4/D16)-SUM(G17:G72)</f>
        <v>0</v>
      </c>
      <c r="H16" s="27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4" x14ac:dyDescent="0.25">
      <c r="A17" s="1"/>
      <c r="B17" s="69">
        <f t="shared" si="0"/>
        <v>56</v>
      </c>
      <c r="C17" s="70" t="s">
        <v>159</v>
      </c>
      <c r="D17" s="71">
        <v>1</v>
      </c>
      <c r="E17" s="25"/>
      <c r="F17" s="67" t="s">
        <v>10</v>
      </c>
      <c r="G17" s="68">
        <f>(D4/D17)-SUM(G18:G72)</f>
        <v>0</v>
      </c>
      <c r="H17" s="27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</row>
    <row r="18" spans="1:24" x14ac:dyDescent="0.25">
      <c r="A18" s="1"/>
      <c r="B18" s="69">
        <f t="shared" si="0"/>
        <v>55</v>
      </c>
      <c r="C18" s="70" t="s">
        <v>160</v>
      </c>
      <c r="D18" s="71">
        <v>1</v>
      </c>
      <c r="E18" s="25"/>
      <c r="F18" s="67" t="s">
        <v>11</v>
      </c>
      <c r="G18" s="68">
        <f>(D4/D18)-SUM(G19:G72)</f>
        <v>0</v>
      </c>
      <c r="H18" s="27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24" x14ac:dyDescent="0.25">
      <c r="A19" s="1"/>
      <c r="B19" s="69">
        <f t="shared" si="0"/>
        <v>54</v>
      </c>
      <c r="C19" s="70" t="s">
        <v>161</v>
      </c>
      <c r="D19" s="71">
        <v>1</v>
      </c>
      <c r="E19" s="25"/>
      <c r="F19" s="67" t="s">
        <v>12</v>
      </c>
      <c r="G19" s="68">
        <f>(D4/D19)-SUM(G20:G72)</f>
        <v>0</v>
      </c>
      <c r="H19" s="27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</row>
    <row r="20" spans="1:24" x14ac:dyDescent="0.25">
      <c r="A20" s="1"/>
      <c r="B20" s="69">
        <f t="shared" si="0"/>
        <v>53</v>
      </c>
      <c r="C20" s="70" t="s">
        <v>162</v>
      </c>
      <c r="D20" s="71">
        <v>1</v>
      </c>
      <c r="E20" s="25"/>
      <c r="F20" s="67" t="s">
        <v>13</v>
      </c>
      <c r="G20" s="68">
        <f>(D4/D20)-SUM(G21:G72)</f>
        <v>0</v>
      </c>
      <c r="H20" s="27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</row>
    <row r="21" spans="1:24" x14ac:dyDescent="0.25">
      <c r="A21" s="1"/>
      <c r="B21" s="69">
        <f t="shared" si="0"/>
        <v>52</v>
      </c>
      <c r="C21" s="70" t="s">
        <v>163</v>
      </c>
      <c r="D21" s="71">
        <v>1</v>
      </c>
      <c r="E21" s="25"/>
      <c r="F21" s="67" t="s">
        <v>14</v>
      </c>
      <c r="G21" s="68">
        <f>(D4/D21)-SUM(G22:G72)</f>
        <v>0</v>
      </c>
      <c r="H21" s="27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</row>
    <row r="22" spans="1:24" x14ac:dyDescent="0.25">
      <c r="A22" s="1"/>
      <c r="B22" s="69">
        <f t="shared" si="0"/>
        <v>51</v>
      </c>
      <c r="C22" s="70" t="s">
        <v>164</v>
      </c>
      <c r="D22" s="71">
        <v>1</v>
      </c>
      <c r="E22" s="25"/>
      <c r="F22" s="67" t="s">
        <v>15</v>
      </c>
      <c r="G22" s="68">
        <f>(D4/D22)-SUM(G23:G72)</f>
        <v>0</v>
      </c>
      <c r="H22" s="27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</row>
    <row r="23" spans="1:24" x14ac:dyDescent="0.25">
      <c r="A23" s="1"/>
      <c r="B23" s="69">
        <f t="shared" si="0"/>
        <v>50</v>
      </c>
      <c r="C23" s="70" t="s">
        <v>165</v>
      </c>
      <c r="D23" s="71">
        <v>1</v>
      </c>
      <c r="E23" s="25"/>
      <c r="F23" s="67" t="s">
        <v>16</v>
      </c>
      <c r="G23" s="68">
        <f>(D4/D23)-SUM(G24:G72)</f>
        <v>0</v>
      </c>
      <c r="H23" s="2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</row>
    <row r="24" spans="1:24" x14ac:dyDescent="0.25">
      <c r="A24" s="1"/>
      <c r="B24" s="69">
        <f t="shared" si="0"/>
        <v>49</v>
      </c>
      <c r="C24" s="70" t="s">
        <v>151</v>
      </c>
      <c r="D24" s="71">
        <v>1</v>
      </c>
      <c r="E24" s="25"/>
      <c r="F24" s="67" t="s">
        <v>17</v>
      </c>
      <c r="G24" s="68">
        <f>(D4/D24)-SUM(G25:G72)</f>
        <v>0</v>
      </c>
      <c r="H24" s="27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</row>
    <row r="25" spans="1:24" x14ac:dyDescent="0.25">
      <c r="A25" s="1"/>
      <c r="B25" s="69">
        <f t="shared" si="0"/>
        <v>48</v>
      </c>
      <c r="C25" s="70" t="s">
        <v>129</v>
      </c>
      <c r="D25" s="71">
        <v>1</v>
      </c>
      <c r="E25" s="25"/>
      <c r="F25" s="67" t="s">
        <v>18</v>
      </c>
      <c r="G25" s="68">
        <f>(D4/D25)-SUM(G26:G72)</f>
        <v>0</v>
      </c>
      <c r="H25" s="27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</row>
    <row r="26" spans="1:24" x14ac:dyDescent="0.25">
      <c r="A26" s="1"/>
      <c r="B26" s="69">
        <f t="shared" si="0"/>
        <v>47</v>
      </c>
      <c r="C26" s="70" t="s">
        <v>130</v>
      </c>
      <c r="D26" s="71">
        <v>1</v>
      </c>
      <c r="E26" s="25"/>
      <c r="F26" s="67" t="s">
        <v>19</v>
      </c>
      <c r="G26" s="68">
        <f>(D4/D26)-SUM(G27:G72)</f>
        <v>0</v>
      </c>
      <c r="H26" s="27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</row>
    <row r="27" spans="1:24" x14ac:dyDescent="0.25">
      <c r="A27" s="1"/>
      <c r="B27" s="69">
        <f t="shared" si="0"/>
        <v>46</v>
      </c>
      <c r="C27" s="70" t="s">
        <v>131</v>
      </c>
      <c r="D27" s="71">
        <v>1</v>
      </c>
      <c r="E27" s="25"/>
      <c r="F27" s="67" t="s">
        <v>20</v>
      </c>
      <c r="G27" s="68">
        <f>(D4/D27)-SUM(G28:G72)</f>
        <v>0</v>
      </c>
      <c r="H27" s="27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</row>
    <row r="28" spans="1:24" x14ac:dyDescent="0.25">
      <c r="A28" s="1"/>
      <c r="B28" s="69">
        <f t="shared" si="0"/>
        <v>45</v>
      </c>
      <c r="C28" s="70" t="s">
        <v>132</v>
      </c>
      <c r="D28" s="71">
        <v>1</v>
      </c>
      <c r="E28" s="25"/>
      <c r="F28" s="67" t="s">
        <v>21</v>
      </c>
      <c r="G28" s="68">
        <f>(D4/D28)-SUM(G29:G72)</f>
        <v>0</v>
      </c>
      <c r="H28" s="27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</row>
    <row r="29" spans="1:24" x14ac:dyDescent="0.25">
      <c r="A29" s="1"/>
      <c r="B29" s="69">
        <f t="shared" si="0"/>
        <v>44</v>
      </c>
      <c r="C29" s="70" t="s">
        <v>133</v>
      </c>
      <c r="D29" s="71">
        <v>1</v>
      </c>
      <c r="E29" s="25"/>
      <c r="F29" s="67" t="s">
        <v>22</v>
      </c>
      <c r="G29" s="68">
        <f>(D4/D29)-SUM(G30:G72)</f>
        <v>0</v>
      </c>
      <c r="H29" s="27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</row>
    <row r="30" spans="1:24" x14ac:dyDescent="0.25">
      <c r="A30" s="1"/>
      <c r="B30" s="69">
        <f t="shared" si="0"/>
        <v>43</v>
      </c>
      <c r="C30" s="70" t="s">
        <v>134</v>
      </c>
      <c r="D30" s="71">
        <v>1</v>
      </c>
      <c r="E30" s="25"/>
      <c r="F30" s="67" t="s">
        <v>23</v>
      </c>
      <c r="G30" s="68">
        <f>(D4/D30)-SUM(G31:G72)</f>
        <v>0</v>
      </c>
      <c r="H30" s="27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1:24" x14ac:dyDescent="0.25">
      <c r="A31" s="1"/>
      <c r="B31" s="69">
        <f t="shared" si="0"/>
        <v>42</v>
      </c>
      <c r="C31" s="70" t="s">
        <v>135</v>
      </c>
      <c r="D31" s="71">
        <v>1</v>
      </c>
      <c r="E31" s="25"/>
      <c r="F31" s="67" t="s">
        <v>24</v>
      </c>
      <c r="G31" s="68">
        <f>(D4/D31)-SUM(G32:G72)</f>
        <v>0</v>
      </c>
      <c r="H31" s="27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</row>
    <row r="32" spans="1:24" x14ac:dyDescent="0.25">
      <c r="A32" s="1"/>
      <c r="B32" s="69">
        <f t="shared" si="0"/>
        <v>41</v>
      </c>
      <c r="C32" s="70" t="s">
        <v>136</v>
      </c>
      <c r="D32" s="71">
        <v>1</v>
      </c>
      <c r="E32" s="25"/>
      <c r="F32" s="67" t="s">
        <v>25</v>
      </c>
      <c r="G32" s="68">
        <f>(D4/D32)-SUM(G33:G72)</f>
        <v>0</v>
      </c>
      <c r="H32" s="27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</row>
    <row r="33" spans="1:24" x14ac:dyDescent="0.25">
      <c r="A33" s="1"/>
      <c r="B33" s="69">
        <f t="shared" si="0"/>
        <v>40</v>
      </c>
      <c r="C33" s="70" t="s">
        <v>137</v>
      </c>
      <c r="D33" s="71">
        <v>1</v>
      </c>
      <c r="E33" s="25"/>
      <c r="F33" s="67" t="s">
        <v>26</v>
      </c>
      <c r="G33" s="68">
        <f>(D4/D33)-SUM(G34:G72)</f>
        <v>0</v>
      </c>
      <c r="H33" s="27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</row>
    <row r="34" spans="1:24" x14ac:dyDescent="0.25">
      <c r="A34" s="1"/>
      <c r="B34" s="69">
        <f t="shared" si="0"/>
        <v>39</v>
      </c>
      <c r="C34" s="70" t="s">
        <v>138</v>
      </c>
      <c r="D34" s="71">
        <v>1</v>
      </c>
      <c r="E34" s="25"/>
      <c r="F34" s="67" t="s">
        <v>27</v>
      </c>
      <c r="G34" s="68">
        <f>(D4/D34)-SUM(G35:G72)</f>
        <v>0</v>
      </c>
      <c r="H34" s="27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</row>
    <row r="35" spans="1:24" x14ac:dyDescent="0.25">
      <c r="A35" s="1"/>
      <c r="B35" s="69">
        <f t="shared" si="0"/>
        <v>38</v>
      </c>
      <c r="C35" s="70" t="s">
        <v>139</v>
      </c>
      <c r="D35" s="71">
        <v>1</v>
      </c>
      <c r="E35" s="25"/>
      <c r="F35" s="67" t="s">
        <v>28</v>
      </c>
      <c r="G35" s="68">
        <f>(D4/D35)-SUM(G36:G72)</f>
        <v>0</v>
      </c>
      <c r="H35" s="27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</row>
    <row r="36" spans="1:24" x14ac:dyDescent="0.25">
      <c r="A36" s="1"/>
      <c r="B36" s="69">
        <f t="shared" si="0"/>
        <v>37</v>
      </c>
      <c r="C36" s="70" t="s">
        <v>140</v>
      </c>
      <c r="D36" s="71">
        <v>1</v>
      </c>
      <c r="E36" s="25"/>
      <c r="F36" s="67" t="s">
        <v>29</v>
      </c>
      <c r="G36" s="68">
        <f>(D4/D36)-SUM(G37:G72)</f>
        <v>0</v>
      </c>
      <c r="H36" s="27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</row>
    <row r="37" spans="1:24" x14ac:dyDescent="0.25">
      <c r="A37" s="1"/>
      <c r="B37" s="69">
        <f t="shared" si="0"/>
        <v>36</v>
      </c>
      <c r="C37" s="70" t="s">
        <v>141</v>
      </c>
      <c r="D37" s="71">
        <v>1</v>
      </c>
      <c r="E37" s="25"/>
      <c r="F37" s="67" t="s">
        <v>30</v>
      </c>
      <c r="G37" s="68">
        <f>(D4/D37)-SUM(G38:G72)</f>
        <v>0</v>
      </c>
      <c r="H37" s="27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</row>
    <row r="38" spans="1:24" x14ac:dyDescent="0.25">
      <c r="A38" s="1"/>
      <c r="B38" s="69">
        <f t="shared" si="0"/>
        <v>35</v>
      </c>
      <c r="C38" s="70" t="s">
        <v>142</v>
      </c>
      <c r="D38" s="71">
        <v>1</v>
      </c>
      <c r="E38" s="25"/>
      <c r="F38" s="67" t="s">
        <v>31</v>
      </c>
      <c r="G38" s="68">
        <f>(D4/D38)-SUM(G39:G72)</f>
        <v>0</v>
      </c>
      <c r="H38" s="27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</row>
    <row r="39" spans="1:24" x14ac:dyDescent="0.25">
      <c r="A39" s="1"/>
      <c r="B39" s="69">
        <f t="shared" si="0"/>
        <v>34</v>
      </c>
      <c r="C39" s="70" t="s">
        <v>143</v>
      </c>
      <c r="D39" s="71">
        <v>1</v>
      </c>
      <c r="E39" s="25"/>
      <c r="F39" s="67" t="s">
        <v>32</v>
      </c>
      <c r="G39" s="68">
        <f>(D4/D39)-SUM(G40:G72)</f>
        <v>0</v>
      </c>
      <c r="H39" s="27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</row>
    <row r="40" spans="1:24" x14ac:dyDescent="0.25">
      <c r="A40" s="1"/>
      <c r="B40" s="69">
        <f t="shared" si="0"/>
        <v>33</v>
      </c>
      <c r="C40" s="70" t="s">
        <v>144</v>
      </c>
      <c r="D40" s="71">
        <v>1</v>
      </c>
      <c r="E40" s="25"/>
      <c r="F40" s="67" t="s">
        <v>33</v>
      </c>
      <c r="G40" s="68">
        <f>(D4/D40)-SUM(G41:G72)</f>
        <v>0</v>
      </c>
      <c r="H40" s="27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</row>
    <row r="41" spans="1:24" x14ac:dyDescent="0.25">
      <c r="A41" s="1"/>
      <c r="B41" s="69">
        <f t="shared" si="0"/>
        <v>32</v>
      </c>
      <c r="C41" s="70" t="s">
        <v>145</v>
      </c>
      <c r="D41" s="71">
        <v>1</v>
      </c>
      <c r="E41" s="25"/>
      <c r="F41" s="67" t="s">
        <v>34</v>
      </c>
      <c r="G41" s="68">
        <f>(D4/D41)-SUM(G42:G72)</f>
        <v>0</v>
      </c>
      <c r="H41" s="27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</row>
    <row r="42" spans="1:24" x14ac:dyDescent="0.25">
      <c r="A42" s="1"/>
      <c r="B42" s="69">
        <f t="shared" si="0"/>
        <v>31</v>
      </c>
      <c r="C42" s="70" t="s">
        <v>146</v>
      </c>
      <c r="D42" s="71">
        <v>1</v>
      </c>
      <c r="E42" s="25"/>
      <c r="F42" s="67" t="s">
        <v>35</v>
      </c>
      <c r="G42" s="68">
        <f>(D4/D42)-SUM(G43:G72)</f>
        <v>0</v>
      </c>
      <c r="H42" s="27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</row>
    <row r="43" spans="1:24" x14ac:dyDescent="0.25">
      <c r="A43" s="1"/>
      <c r="B43" s="69">
        <f t="shared" si="0"/>
        <v>30</v>
      </c>
      <c r="C43" s="70" t="s">
        <v>147</v>
      </c>
      <c r="D43" s="71">
        <v>1</v>
      </c>
      <c r="E43" s="25"/>
      <c r="F43" s="67" t="s">
        <v>36</v>
      </c>
      <c r="G43" s="68">
        <f>(D4/D43)-SUM(G44:G72)</f>
        <v>0</v>
      </c>
      <c r="H43" s="25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</row>
    <row r="44" spans="1:24" x14ac:dyDescent="0.25">
      <c r="A44" s="1"/>
      <c r="B44" s="69">
        <f t="shared" si="0"/>
        <v>29</v>
      </c>
      <c r="C44" s="70" t="s">
        <v>148</v>
      </c>
      <c r="D44" s="71">
        <v>1</v>
      </c>
      <c r="E44" s="25"/>
      <c r="F44" s="67" t="s">
        <v>37</v>
      </c>
      <c r="G44" s="68">
        <f>(D4/D44)-SUM(G45:G72)</f>
        <v>0</v>
      </c>
      <c r="H44" s="25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</row>
    <row r="45" spans="1:24" x14ac:dyDescent="0.25">
      <c r="A45" s="1"/>
      <c r="B45" s="69">
        <f t="shared" si="0"/>
        <v>28</v>
      </c>
      <c r="C45" s="70" t="s">
        <v>149</v>
      </c>
      <c r="D45" s="71">
        <v>1</v>
      </c>
      <c r="E45" s="25"/>
      <c r="F45" s="67" t="s">
        <v>38</v>
      </c>
      <c r="G45" s="68">
        <f>(D4/D45)-SUM(G46:G72)</f>
        <v>0</v>
      </c>
      <c r="H45" s="25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</row>
    <row r="46" spans="1:24" x14ac:dyDescent="0.25">
      <c r="A46" s="1"/>
      <c r="B46" s="69">
        <f t="shared" si="0"/>
        <v>27</v>
      </c>
      <c r="C46" s="70" t="s">
        <v>150</v>
      </c>
      <c r="D46" s="71">
        <v>1</v>
      </c>
      <c r="E46" s="25"/>
      <c r="F46" s="67" t="s">
        <v>39</v>
      </c>
      <c r="G46" s="68">
        <f>(D4/D46)-SUM(G47:G72)</f>
        <v>0</v>
      </c>
      <c r="H46" s="25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</row>
    <row r="47" spans="1:24" x14ac:dyDescent="0.25">
      <c r="A47" s="1"/>
      <c r="B47" s="69">
        <f t="shared" si="0"/>
        <v>26</v>
      </c>
      <c r="C47" s="70" t="s">
        <v>192</v>
      </c>
      <c r="D47" s="71">
        <v>1</v>
      </c>
      <c r="E47" s="25"/>
      <c r="F47" s="67" t="s">
        <v>40</v>
      </c>
      <c r="G47" s="68">
        <f>(D4/D47)-SUM(G48:G72)</f>
        <v>0</v>
      </c>
      <c r="H47" s="25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</row>
    <row r="48" spans="1:24" x14ac:dyDescent="0.25">
      <c r="A48" s="1"/>
      <c r="B48" s="69">
        <f t="shared" si="0"/>
        <v>25</v>
      </c>
      <c r="C48" s="70" t="s">
        <v>191</v>
      </c>
      <c r="D48" s="71">
        <v>1</v>
      </c>
      <c r="E48" s="25"/>
      <c r="F48" s="67" t="s">
        <v>41</v>
      </c>
      <c r="G48" s="68">
        <f>(D4/D48)-SUM(G49:G72)</f>
        <v>0</v>
      </c>
      <c r="H48" s="25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</row>
    <row r="49" spans="1:24" x14ac:dyDescent="0.25">
      <c r="A49" s="1"/>
      <c r="B49" s="69">
        <f t="shared" si="0"/>
        <v>24</v>
      </c>
      <c r="C49" s="70" t="s">
        <v>190</v>
      </c>
      <c r="D49" s="71">
        <v>1</v>
      </c>
      <c r="E49" s="25"/>
      <c r="F49" s="67" t="s">
        <v>42</v>
      </c>
      <c r="G49" s="68">
        <f>(D4/D49)-SUM(G50:G72)</f>
        <v>0</v>
      </c>
      <c r="H49" s="25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</row>
    <row r="50" spans="1:24" x14ac:dyDescent="0.25">
      <c r="A50" s="1"/>
      <c r="B50" s="69">
        <f t="shared" si="0"/>
        <v>23</v>
      </c>
      <c r="C50" s="70" t="s">
        <v>189</v>
      </c>
      <c r="D50" s="71">
        <v>1</v>
      </c>
      <c r="E50" s="25"/>
      <c r="F50" s="67" t="s">
        <v>43</v>
      </c>
      <c r="G50" s="68">
        <f>(D4/D50)-SUM(G51:G72)</f>
        <v>0</v>
      </c>
      <c r="H50" s="25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</row>
    <row r="51" spans="1:24" x14ac:dyDescent="0.25">
      <c r="A51" s="1"/>
      <c r="B51" s="69">
        <f t="shared" si="0"/>
        <v>22</v>
      </c>
      <c r="C51" s="70" t="s">
        <v>188</v>
      </c>
      <c r="D51" s="71">
        <v>1</v>
      </c>
      <c r="E51" s="25"/>
      <c r="F51" s="67" t="s">
        <v>44</v>
      </c>
      <c r="G51" s="68">
        <f>(D4/D51)-SUM(G52:G72)</f>
        <v>0</v>
      </c>
      <c r="H51" s="25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</row>
    <row r="52" spans="1:24" x14ac:dyDescent="0.25">
      <c r="A52" s="1"/>
      <c r="B52" s="69">
        <f t="shared" si="0"/>
        <v>21</v>
      </c>
      <c r="C52" s="70" t="s">
        <v>187</v>
      </c>
      <c r="D52" s="71">
        <v>1</v>
      </c>
      <c r="E52" s="25"/>
      <c r="F52" s="67" t="s">
        <v>45</v>
      </c>
      <c r="G52" s="68">
        <f>(D4/D52)-SUM(G53:G72)</f>
        <v>0</v>
      </c>
      <c r="H52" s="25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</row>
    <row r="53" spans="1:24" x14ac:dyDescent="0.25">
      <c r="A53" s="1"/>
      <c r="B53" s="69">
        <f t="shared" si="0"/>
        <v>20</v>
      </c>
      <c r="C53" s="70" t="s">
        <v>186</v>
      </c>
      <c r="D53" s="71">
        <v>1</v>
      </c>
      <c r="E53" s="25"/>
      <c r="F53" s="67" t="s">
        <v>46</v>
      </c>
      <c r="G53" s="68">
        <f>(D4/D53)-SUM(G54:G72)</f>
        <v>0</v>
      </c>
      <c r="H53" s="25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</row>
    <row r="54" spans="1:24" x14ac:dyDescent="0.25">
      <c r="A54" s="1"/>
      <c r="B54" s="69">
        <f t="shared" si="0"/>
        <v>19</v>
      </c>
      <c r="C54" s="70" t="s">
        <v>185</v>
      </c>
      <c r="D54" s="71">
        <v>1</v>
      </c>
      <c r="E54" s="25"/>
      <c r="F54" s="67" t="s">
        <v>47</v>
      </c>
      <c r="G54" s="68">
        <f>(D4/D54)-SUM(G55:G72)</f>
        <v>0</v>
      </c>
      <c r="H54" s="25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</row>
    <row r="55" spans="1:24" x14ac:dyDescent="0.25">
      <c r="A55" s="1"/>
      <c r="B55" s="69">
        <f t="shared" si="0"/>
        <v>18</v>
      </c>
      <c r="C55" s="70" t="s">
        <v>184</v>
      </c>
      <c r="D55" s="71">
        <v>1</v>
      </c>
      <c r="E55" s="25"/>
      <c r="F55" s="67" t="s">
        <v>48</v>
      </c>
      <c r="G55" s="68">
        <f>(D4/D55)-SUM(G56:G72)</f>
        <v>0</v>
      </c>
      <c r="H55" s="25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</row>
    <row r="56" spans="1:24" x14ac:dyDescent="0.25">
      <c r="A56" s="1"/>
      <c r="B56" s="69">
        <f t="shared" si="0"/>
        <v>17</v>
      </c>
      <c r="C56" s="70" t="s">
        <v>183</v>
      </c>
      <c r="D56" s="71">
        <v>1</v>
      </c>
      <c r="E56" s="25"/>
      <c r="F56" s="67" t="s">
        <v>49</v>
      </c>
      <c r="G56" s="68">
        <f>(D4/D56)-SUM(G57:G72)</f>
        <v>0</v>
      </c>
      <c r="H56" s="25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</row>
    <row r="57" spans="1:24" x14ac:dyDescent="0.25">
      <c r="A57" s="1"/>
      <c r="B57" s="69">
        <f t="shared" si="0"/>
        <v>16</v>
      </c>
      <c r="C57" s="70" t="s">
        <v>182</v>
      </c>
      <c r="D57" s="71">
        <v>1</v>
      </c>
      <c r="E57" s="25"/>
      <c r="F57" s="67" t="s">
        <v>50</v>
      </c>
      <c r="G57" s="68">
        <f>(D4/D57)-SUM(G58:G72)</f>
        <v>0</v>
      </c>
      <c r="H57" s="25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</row>
    <row r="58" spans="1:24" x14ac:dyDescent="0.25">
      <c r="A58" s="1"/>
      <c r="B58" s="69">
        <f t="shared" si="0"/>
        <v>15</v>
      </c>
      <c r="C58" s="70" t="s">
        <v>181</v>
      </c>
      <c r="D58" s="71">
        <v>1</v>
      </c>
      <c r="E58" s="25"/>
      <c r="F58" s="67" t="s">
        <v>51</v>
      </c>
      <c r="G58" s="68">
        <f>(D4/D58)-SUM(G59:G72)</f>
        <v>0</v>
      </c>
      <c r="H58" s="25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</row>
    <row r="59" spans="1:24" x14ac:dyDescent="0.25">
      <c r="A59" s="1"/>
      <c r="B59" s="69">
        <f t="shared" si="0"/>
        <v>14</v>
      </c>
      <c r="C59" s="70" t="s">
        <v>180</v>
      </c>
      <c r="D59" s="71">
        <v>1</v>
      </c>
      <c r="E59" s="25"/>
      <c r="F59" s="67" t="s">
        <v>52</v>
      </c>
      <c r="G59" s="68">
        <f>(D4/D59)-SUM(G60:G72)</f>
        <v>0</v>
      </c>
      <c r="H59" s="25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</row>
    <row r="60" spans="1:24" x14ac:dyDescent="0.25">
      <c r="A60" s="1"/>
      <c r="B60" s="69">
        <f t="shared" si="0"/>
        <v>13</v>
      </c>
      <c r="C60" s="70" t="s">
        <v>179</v>
      </c>
      <c r="D60" s="71">
        <v>1</v>
      </c>
      <c r="E60" s="25"/>
      <c r="F60" s="67" t="s">
        <v>53</v>
      </c>
      <c r="G60" s="68">
        <f>(D4/D60)-SUM(G61:G72)</f>
        <v>0</v>
      </c>
      <c r="H60" s="25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</row>
    <row r="61" spans="1:24" x14ac:dyDescent="0.25">
      <c r="A61" s="1"/>
      <c r="B61" s="69">
        <f t="shared" si="0"/>
        <v>12</v>
      </c>
      <c r="C61" s="70" t="s">
        <v>169</v>
      </c>
      <c r="D61" s="71">
        <v>1</v>
      </c>
      <c r="E61" s="25"/>
      <c r="F61" s="67" t="s">
        <v>54</v>
      </c>
      <c r="G61" s="68">
        <f>(D4/D61)-SUM(G62:G72)</f>
        <v>0</v>
      </c>
      <c r="H61" s="25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</row>
    <row r="62" spans="1:24" x14ac:dyDescent="0.25">
      <c r="A62" s="1"/>
      <c r="B62" s="69">
        <f t="shared" si="0"/>
        <v>11</v>
      </c>
      <c r="C62" s="70" t="s">
        <v>170</v>
      </c>
      <c r="D62" s="71">
        <v>1</v>
      </c>
      <c r="E62" s="25"/>
      <c r="F62" s="67" t="s">
        <v>55</v>
      </c>
      <c r="G62" s="68">
        <f>(D4/D62)-SUM(G63:G72)</f>
        <v>0</v>
      </c>
      <c r="H62" s="25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</row>
    <row r="63" spans="1:24" x14ac:dyDescent="0.25">
      <c r="A63" s="1"/>
      <c r="B63" s="69">
        <f t="shared" si="0"/>
        <v>10</v>
      </c>
      <c r="C63" s="70" t="s">
        <v>171</v>
      </c>
      <c r="D63" s="71">
        <v>1</v>
      </c>
      <c r="E63" s="25"/>
      <c r="F63" s="67" t="s">
        <v>56</v>
      </c>
      <c r="G63" s="68">
        <f>(D4/D63)-SUM(G64:G72)</f>
        <v>0</v>
      </c>
      <c r="H63" s="25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</row>
    <row r="64" spans="1:24" x14ac:dyDescent="0.25">
      <c r="A64" s="1"/>
      <c r="B64" s="69">
        <f t="shared" si="0"/>
        <v>9</v>
      </c>
      <c r="C64" s="70" t="s">
        <v>172</v>
      </c>
      <c r="D64" s="71">
        <v>1</v>
      </c>
      <c r="E64" s="25"/>
      <c r="F64" s="67" t="s">
        <v>57</v>
      </c>
      <c r="G64" s="68">
        <f>(D4/D64)-SUM(G65:G72)</f>
        <v>0</v>
      </c>
      <c r="H64" s="25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</row>
    <row r="65" spans="1:24" x14ac:dyDescent="0.25">
      <c r="A65" s="1"/>
      <c r="B65" s="69">
        <f t="shared" si="0"/>
        <v>8</v>
      </c>
      <c r="C65" s="70" t="s">
        <v>173</v>
      </c>
      <c r="D65" s="71">
        <v>1</v>
      </c>
      <c r="E65" s="25"/>
      <c r="F65" s="67" t="s">
        <v>58</v>
      </c>
      <c r="G65" s="68">
        <f>(D4/D65)-SUM(G66:G72)</f>
        <v>0</v>
      </c>
      <c r="H65" s="25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</row>
    <row r="66" spans="1:24" x14ac:dyDescent="0.25">
      <c r="A66" s="1"/>
      <c r="B66" s="69">
        <f t="shared" si="0"/>
        <v>7</v>
      </c>
      <c r="C66" s="70" t="s">
        <v>174</v>
      </c>
      <c r="D66" s="71">
        <v>1</v>
      </c>
      <c r="E66" s="25"/>
      <c r="F66" s="67" t="s">
        <v>59</v>
      </c>
      <c r="G66" s="68">
        <f>(D4/D66)-SUM(G67:G72)</f>
        <v>0</v>
      </c>
      <c r="H66" s="25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</row>
    <row r="67" spans="1:24" x14ac:dyDescent="0.25">
      <c r="A67" s="1"/>
      <c r="B67" s="69">
        <f t="shared" si="0"/>
        <v>6</v>
      </c>
      <c r="C67" s="70" t="s">
        <v>175</v>
      </c>
      <c r="D67" s="71">
        <v>1</v>
      </c>
      <c r="E67" s="25"/>
      <c r="F67" s="67" t="s">
        <v>60</v>
      </c>
      <c r="G67" s="68">
        <f>(D4/D67)-SUM(G68:G72)</f>
        <v>0</v>
      </c>
      <c r="H67" s="25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</row>
    <row r="68" spans="1:24" x14ac:dyDescent="0.25">
      <c r="A68" s="1"/>
      <c r="B68" s="69">
        <f t="shared" si="0"/>
        <v>5</v>
      </c>
      <c r="C68" s="70" t="s">
        <v>176</v>
      </c>
      <c r="D68" s="71">
        <v>1</v>
      </c>
      <c r="E68" s="25"/>
      <c r="F68" s="67" t="s">
        <v>61</v>
      </c>
      <c r="G68" s="68">
        <f>(D4/D68)-SUM(G69:G72)</f>
        <v>2.9228591648973818</v>
      </c>
      <c r="H68" s="25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</row>
    <row r="69" spans="1:24" x14ac:dyDescent="0.25">
      <c r="A69" s="1"/>
      <c r="B69" s="69">
        <f t="shared" si="0"/>
        <v>4</v>
      </c>
      <c r="C69" s="70" t="s">
        <v>177</v>
      </c>
      <c r="D69" s="71">
        <v>1.413</v>
      </c>
      <c r="E69" s="25"/>
      <c r="F69" s="67" t="s">
        <v>62</v>
      </c>
      <c r="G69" s="68">
        <f>(D4/D69)-SUM(G70:G72)</f>
        <v>2.0646095067818164</v>
      </c>
      <c r="H69" s="25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</row>
    <row r="70" spans="1:24" ht="16.2" thickBot="1" x14ac:dyDescent="0.3">
      <c r="A70" s="1"/>
      <c r="B70" s="69">
        <f t="shared" si="0"/>
        <v>3</v>
      </c>
      <c r="C70" s="70" t="s">
        <v>178</v>
      </c>
      <c r="D70" s="71">
        <v>1.9950000000000001</v>
      </c>
      <c r="E70" s="25"/>
      <c r="F70" s="67" t="s">
        <v>63</v>
      </c>
      <c r="G70" s="68">
        <f>(D4/D70)-(G71+G72)</f>
        <v>1.8499759836022691</v>
      </c>
      <c r="H70" s="25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</row>
    <row r="71" spans="1:24" x14ac:dyDescent="0.25">
      <c r="A71" s="1"/>
      <c r="B71" s="69">
        <f t="shared" si="0"/>
        <v>2</v>
      </c>
      <c r="C71" s="70" t="s">
        <v>168</v>
      </c>
      <c r="D71" s="71">
        <v>3.1619999999999999</v>
      </c>
      <c r="E71" s="25"/>
      <c r="F71" s="67" t="s">
        <v>64</v>
      </c>
      <c r="G71" s="68">
        <f>(D4/D71)-G72</f>
        <v>2.1625553447185326</v>
      </c>
      <c r="H71" s="25"/>
      <c r="I71" s="80" t="s">
        <v>194</v>
      </c>
      <c r="J71" s="81"/>
      <c r="K71" s="84">
        <f>SUM(G9:G72)</f>
        <v>10</v>
      </c>
      <c r="L71" s="86" t="s">
        <v>1</v>
      </c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</row>
    <row r="72" spans="1:24" ht="16.2" thickBot="1" x14ac:dyDescent="0.3">
      <c r="A72" s="1"/>
      <c r="B72" s="72">
        <v>1</v>
      </c>
      <c r="C72" s="73" t="s">
        <v>167</v>
      </c>
      <c r="D72" s="74">
        <v>10</v>
      </c>
      <c r="E72" s="25"/>
      <c r="F72" s="75" t="s">
        <v>65</v>
      </c>
      <c r="G72" s="76">
        <f>D4/D72</f>
        <v>1</v>
      </c>
      <c r="H72" s="25"/>
      <c r="I72" s="82"/>
      <c r="J72" s="83"/>
      <c r="K72" s="85"/>
      <c r="L72" s="87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</row>
    <row r="73" spans="1:24" x14ac:dyDescent="0.25">
      <c r="A73" s="1"/>
      <c r="B73" s="25"/>
      <c r="C73" s="25"/>
      <c r="D73" s="25"/>
      <c r="E73" s="25"/>
      <c r="F73" s="25"/>
      <c r="G73" s="25"/>
      <c r="H73" s="25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</row>
    <row r="74" spans="1:24" s="4" customFormat="1" ht="14.4" x14ac:dyDescent="0.3">
      <c r="A74" s="3"/>
      <c r="B74" s="88" t="s">
        <v>66</v>
      </c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77"/>
      <c r="W74" s="77"/>
      <c r="X74" s="77"/>
    </row>
    <row r="75" spans="1:24" x14ac:dyDescent="0.25">
      <c r="A75" s="1"/>
      <c r="B75" s="25"/>
      <c r="C75" s="25"/>
      <c r="D75" s="25"/>
      <c r="E75" s="25"/>
      <c r="F75" s="25"/>
      <c r="G75" s="25"/>
      <c r="H75" s="25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</row>
    <row r="76" spans="1:24" x14ac:dyDescent="0.25">
      <c r="A76" s="1"/>
      <c r="B76" s="25"/>
      <c r="C76" s="25"/>
      <c r="D76" s="25"/>
      <c r="E76" s="25"/>
      <c r="F76" s="25"/>
      <c r="G76" s="25"/>
      <c r="H76" s="25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</row>
    <row r="77" spans="1:24" x14ac:dyDescent="0.25">
      <c r="A77" s="1"/>
      <c r="B77" s="25"/>
      <c r="C77" s="25"/>
      <c r="D77" s="25"/>
      <c r="E77" s="25"/>
      <c r="F77" s="25"/>
      <c r="G77" s="25"/>
      <c r="H77" s="25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</row>
    <row r="78" spans="1:24" x14ac:dyDescent="0.25">
      <c r="A78" s="1"/>
      <c r="B78" s="25"/>
      <c r="C78" s="25"/>
      <c r="D78" s="25"/>
      <c r="E78" s="25"/>
      <c r="F78" s="25"/>
      <c r="G78" s="25"/>
      <c r="H78" s="25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</row>
    <row r="79" spans="1:24" x14ac:dyDescent="0.25">
      <c r="A79" s="1"/>
      <c r="B79" s="25"/>
      <c r="C79" s="25"/>
      <c r="D79" s="25"/>
      <c r="E79" s="25"/>
      <c r="F79" s="25"/>
      <c r="G79" s="25"/>
      <c r="H79" s="25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</row>
    <row r="80" spans="1:24" x14ac:dyDescent="0.25">
      <c r="A80" s="1"/>
      <c r="B80" s="25"/>
      <c r="C80" s="25"/>
      <c r="D80" s="25"/>
      <c r="E80" s="25"/>
      <c r="F80" s="25"/>
      <c r="G80" s="25"/>
      <c r="H80" s="25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</row>
    <row r="81" spans="1:24" x14ac:dyDescent="0.25">
      <c r="A81" s="1"/>
      <c r="B81" s="25"/>
      <c r="C81" s="25"/>
      <c r="D81" s="25"/>
      <c r="E81" s="25"/>
      <c r="F81" s="25"/>
      <c r="G81" s="25"/>
      <c r="H81" s="25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</row>
    <row r="82" spans="1:24" x14ac:dyDescent="0.25">
      <c r="A82" s="1"/>
      <c r="B82" s="25"/>
      <c r="C82" s="25"/>
      <c r="D82" s="25"/>
      <c r="E82" s="25"/>
      <c r="F82" s="25"/>
      <c r="G82" s="25"/>
      <c r="H82" s="25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</row>
    <row r="83" spans="1:24" x14ac:dyDescent="0.25">
      <c r="A83" s="1"/>
      <c r="B83" s="25"/>
      <c r="C83" s="25"/>
      <c r="D83" s="25"/>
      <c r="E83" s="25"/>
      <c r="F83" s="25"/>
      <c r="G83" s="25"/>
      <c r="H83" s="25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</row>
    <row r="84" spans="1:24" x14ac:dyDescent="0.25">
      <c r="A84" s="1"/>
      <c r="B84" s="25"/>
      <c r="C84" s="25"/>
      <c r="D84" s="25"/>
      <c r="E84" s="25"/>
      <c r="F84" s="25"/>
      <c r="G84" s="25"/>
      <c r="H84" s="25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</row>
    <row r="85" spans="1:24" x14ac:dyDescent="0.25">
      <c r="A85" s="1"/>
      <c r="B85" s="25"/>
      <c r="C85" s="25"/>
      <c r="D85" s="25"/>
      <c r="E85" s="25"/>
      <c r="F85" s="25"/>
      <c r="G85" s="25"/>
      <c r="H85" s="25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</row>
    <row r="86" spans="1:24" x14ac:dyDescent="0.25">
      <c r="A86" s="1"/>
      <c r="B86" s="25"/>
      <c r="C86" s="25"/>
      <c r="D86" s="25"/>
      <c r="E86" s="25"/>
      <c r="F86" s="25"/>
      <c r="G86" s="25"/>
      <c r="H86" s="25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</row>
    <row r="87" spans="1:24" x14ac:dyDescent="0.25">
      <c r="A87" s="1"/>
      <c r="B87" s="25"/>
      <c r="C87" s="25"/>
      <c r="D87" s="25"/>
      <c r="E87" s="25"/>
      <c r="F87" s="25"/>
      <c r="G87" s="25"/>
      <c r="H87" s="25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</row>
    <row r="88" spans="1:24" x14ac:dyDescent="0.25">
      <c r="A88" s="1"/>
      <c r="B88" s="25"/>
      <c r="C88" s="25"/>
      <c r="D88" s="25"/>
      <c r="E88" s="25"/>
      <c r="F88" s="25"/>
      <c r="G88" s="25"/>
      <c r="H88" s="25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</row>
    <row r="89" spans="1:24" x14ac:dyDescent="0.25">
      <c r="A89" s="1"/>
      <c r="B89" s="25"/>
      <c r="C89" s="25"/>
      <c r="D89" s="25"/>
      <c r="E89" s="25"/>
      <c r="F89" s="25"/>
      <c r="G89" s="25"/>
      <c r="H89" s="25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</row>
    <row r="90" spans="1:24" x14ac:dyDescent="0.25">
      <c r="A90" s="1"/>
      <c r="B90" s="25"/>
      <c r="C90" s="25"/>
      <c r="D90" s="25"/>
      <c r="E90" s="25"/>
      <c r="F90" s="25"/>
      <c r="G90" s="25"/>
      <c r="H90" s="25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</row>
    <row r="91" spans="1:24" x14ac:dyDescent="0.25">
      <c r="A91" s="1"/>
      <c r="B91" s="25"/>
      <c r="C91" s="25"/>
      <c r="D91" s="25"/>
      <c r="E91" s="25"/>
      <c r="F91" s="25"/>
      <c r="G91" s="25"/>
      <c r="H91" s="25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</row>
  </sheetData>
  <sheetProtection algorithmName="SHA-512" hashValue="qeNRitp9WPcNK6zFJJqkdQwEyPc1NVJl5NYYrrQJZ5tefPPjz0ov9WS01H96o05awTp/RwteZfjrwPk/ttKbWg==" saltValue="zWTmrfwT4RWMgxchk00T6A==" spinCount="100000" sheet="1" objects="1" scenarios="1"/>
  <mergeCells count="12">
    <mergeCell ref="I71:J72"/>
    <mergeCell ref="K71:K72"/>
    <mergeCell ref="L71:L72"/>
    <mergeCell ref="B74:U74"/>
    <mergeCell ref="B2:U2"/>
    <mergeCell ref="B4:C5"/>
    <mergeCell ref="D4:D5"/>
    <mergeCell ref="G4:G5"/>
    <mergeCell ref="B7:B8"/>
    <mergeCell ref="C7:D8"/>
    <mergeCell ref="F7:F8"/>
    <mergeCell ref="G7:G8"/>
  </mergeCells>
  <conditionalFormatting sqref="G9:G72">
    <cfRule type="cellIs" dxfId="0" priority="1" operator="greaterThan">
      <formula>0</formula>
    </cfRule>
  </conditionalFormatting>
  <hyperlinks>
    <hyperlink ref="B74" r:id="rId1"/>
  </hyperlinks>
  <pageMargins left="0.75" right="0.75" top="1" bottom="1" header="0.5" footer="0.5"/>
  <pageSetup orientation="portrait" copies="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"/>
  <sheetViews>
    <sheetView zoomScaleNormal="100" workbookViewId="0">
      <selection activeCell="U18" sqref="U18"/>
    </sheetView>
  </sheetViews>
  <sheetFormatPr defaultRowHeight="13.2" x14ac:dyDescent="0.25"/>
  <cols>
    <col min="1" max="1" width="3.21875" style="2" customWidth="1"/>
    <col min="2" max="4" width="8.77734375" style="10" customWidth="1"/>
    <col min="5" max="5" width="11.77734375" style="11" customWidth="1"/>
    <col min="6" max="6" width="8.77734375" style="10" customWidth="1"/>
    <col min="7" max="7" width="3.33203125" style="10" customWidth="1"/>
    <col min="8" max="10" width="8.77734375" style="10" customWidth="1"/>
    <col min="11" max="11" width="11.77734375" style="11" customWidth="1"/>
    <col min="12" max="14" width="8.77734375" style="10" customWidth="1"/>
    <col min="15" max="21" width="8.77734375" style="2" customWidth="1"/>
    <col min="22" max="16384" width="8.88671875" style="2"/>
  </cols>
  <sheetData>
    <row r="1" spans="1:30" ht="16.2" customHeight="1" thickBot="1" x14ac:dyDescent="0.3">
      <c r="A1" s="1"/>
      <c r="B1" s="5"/>
      <c r="C1" s="5"/>
      <c r="D1" s="5"/>
      <c r="E1" s="6"/>
      <c r="F1" s="5"/>
      <c r="G1" s="5"/>
      <c r="H1" s="5"/>
      <c r="I1" s="5"/>
      <c r="J1" s="5"/>
      <c r="K1" s="6"/>
      <c r="L1" s="5"/>
      <c r="M1" s="5"/>
      <c r="N1" s="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6.2" customHeight="1" x14ac:dyDescent="0.25">
      <c r="A2" s="1"/>
      <c r="B2" s="116" t="s">
        <v>67</v>
      </c>
      <c r="C2" s="117"/>
      <c r="D2" s="117"/>
      <c r="E2" s="117"/>
      <c r="F2" s="117"/>
      <c r="G2" s="117"/>
      <c r="H2" s="117"/>
      <c r="I2" s="117"/>
      <c r="J2" s="117"/>
      <c r="K2" s="117"/>
      <c r="L2" s="118"/>
      <c r="M2" s="21"/>
      <c r="N2" s="21"/>
      <c r="O2" s="21"/>
      <c r="P2" s="2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6.2" customHeight="1" thickBot="1" x14ac:dyDescent="0.3">
      <c r="A3" s="1"/>
      <c r="B3" s="119"/>
      <c r="C3" s="120"/>
      <c r="D3" s="120"/>
      <c r="E3" s="120"/>
      <c r="F3" s="120"/>
      <c r="G3" s="120"/>
      <c r="H3" s="120"/>
      <c r="I3" s="120"/>
      <c r="J3" s="120"/>
      <c r="K3" s="120"/>
      <c r="L3" s="121"/>
      <c r="M3" s="21"/>
      <c r="N3" s="21"/>
      <c r="O3" s="21"/>
      <c r="P3" s="2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6.2" customHeight="1" thickBot="1" x14ac:dyDescent="0.3">
      <c r="A4" s="1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7"/>
      <c r="R4" s="7"/>
      <c r="S4" s="7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.2" customHeight="1" thickBot="1" x14ac:dyDescent="0.3">
      <c r="A5" s="1"/>
      <c r="B5" s="122" t="s">
        <v>68</v>
      </c>
      <c r="C5" s="122"/>
      <c r="D5" s="122"/>
      <c r="E5" s="122"/>
      <c r="F5" s="122"/>
      <c r="G5" s="122"/>
      <c r="H5" s="122"/>
      <c r="I5" s="122"/>
      <c r="J5" s="23" t="s">
        <v>69</v>
      </c>
      <c r="K5" s="8">
        <v>47</v>
      </c>
      <c r="L5" s="24" t="s">
        <v>1</v>
      </c>
      <c r="M5" s="21"/>
      <c r="N5" s="21"/>
      <c r="O5" s="21"/>
      <c r="P5" s="2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6.2" customHeight="1" thickBot="1" x14ac:dyDescent="0.3">
      <c r="A6" s="1"/>
      <c r="B6" s="25"/>
      <c r="C6" s="25"/>
      <c r="D6" s="25"/>
      <c r="E6" s="26"/>
      <c r="F6" s="25"/>
      <c r="G6" s="27"/>
      <c r="H6" s="25"/>
      <c r="I6" s="25"/>
      <c r="J6" s="25"/>
      <c r="K6" s="26"/>
      <c r="L6" s="25"/>
      <c r="M6" s="21"/>
      <c r="N6" s="21"/>
      <c r="O6" s="21"/>
      <c r="P6" s="2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6.2" customHeight="1" thickBot="1" x14ac:dyDescent="0.3">
      <c r="A7" s="1"/>
      <c r="B7" s="123" t="s">
        <v>70</v>
      </c>
      <c r="C7" s="125" t="s">
        <v>71</v>
      </c>
      <c r="D7" s="125"/>
      <c r="E7" s="125" t="s">
        <v>72</v>
      </c>
      <c r="F7" s="126"/>
      <c r="G7" s="25"/>
      <c r="H7" s="123" t="s">
        <v>70</v>
      </c>
      <c r="I7" s="125" t="s">
        <v>71</v>
      </c>
      <c r="J7" s="125"/>
      <c r="K7" s="125" t="s">
        <v>72</v>
      </c>
      <c r="L7" s="126"/>
      <c r="M7" s="21"/>
      <c r="N7" s="21"/>
      <c r="O7" s="21"/>
      <c r="P7" s="2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16.2" customHeight="1" x14ac:dyDescent="0.25">
      <c r="A8" s="1"/>
      <c r="B8" s="124"/>
      <c r="C8" s="28" t="s">
        <v>73</v>
      </c>
      <c r="D8" s="28" t="s">
        <v>74</v>
      </c>
      <c r="E8" s="127"/>
      <c r="F8" s="128"/>
      <c r="G8" s="25"/>
      <c r="H8" s="124"/>
      <c r="I8" s="28" t="s">
        <v>73</v>
      </c>
      <c r="J8" s="28" t="s">
        <v>74</v>
      </c>
      <c r="K8" s="127"/>
      <c r="L8" s="128"/>
      <c r="M8" s="21"/>
      <c r="N8" s="21"/>
      <c r="O8" s="21"/>
      <c r="P8" s="2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6.2" customHeight="1" x14ac:dyDescent="0.25">
      <c r="A9" s="1"/>
      <c r="B9" s="29">
        <v>1</v>
      </c>
      <c r="C9" s="30" t="s">
        <v>75</v>
      </c>
      <c r="D9" s="31">
        <f>ROUND(((1/(10^(C9/20)))),4)</f>
        <v>1</v>
      </c>
      <c r="E9" s="32" t="s">
        <v>76</v>
      </c>
      <c r="F9" s="33">
        <f>ROUND(((K5/D9)-SUM(L9:L24,F10:F25)),3)</f>
        <v>5.1109999999999998</v>
      </c>
      <c r="G9" s="25"/>
      <c r="H9" s="29">
        <v>18</v>
      </c>
      <c r="I9" s="34">
        <v>-17</v>
      </c>
      <c r="J9" s="31">
        <f>ROUND(((1/(10^(I9/20)))),4)</f>
        <v>7.0795000000000003</v>
      </c>
      <c r="K9" s="32" t="s">
        <v>77</v>
      </c>
      <c r="L9" s="33">
        <f>ROUND(((K5/J9)-SUM(L10:L24)),3)</f>
        <v>0.72199999999999998</v>
      </c>
      <c r="M9" s="21"/>
      <c r="N9" s="21"/>
      <c r="O9" s="21"/>
      <c r="P9" s="2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16.2" customHeight="1" x14ac:dyDescent="0.25">
      <c r="A10" s="1"/>
      <c r="B10" s="35">
        <v>2</v>
      </c>
      <c r="C10" s="36">
        <f>C9-1</f>
        <v>-1</v>
      </c>
      <c r="D10" s="37">
        <f>ROUND(((1/(10^(C10/20)))),4)</f>
        <v>1.1220000000000001</v>
      </c>
      <c r="E10" s="38" t="s">
        <v>78</v>
      </c>
      <c r="F10" s="39">
        <f>ROUND(((K5/D10)-SUM(L9:L24,F11:F25)),3)</f>
        <v>4.5549999999999997</v>
      </c>
      <c r="G10" s="25"/>
      <c r="H10" s="35">
        <v>19</v>
      </c>
      <c r="I10" s="36">
        <f>I9-1</f>
        <v>-18</v>
      </c>
      <c r="J10" s="37">
        <f t="shared" ref="J10:J24" si="0">ROUND(((1/(10^(I10/20)))),4)</f>
        <v>7.9432999999999998</v>
      </c>
      <c r="K10" s="38" t="s">
        <v>79</v>
      </c>
      <c r="L10" s="39">
        <f>ROUND(((K5/J10)-SUM(L11:L24)),3)</f>
        <v>0.64400000000000002</v>
      </c>
      <c r="M10" s="21"/>
      <c r="N10" s="21"/>
      <c r="O10" s="21"/>
      <c r="P10" s="2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6.2" customHeight="1" x14ac:dyDescent="0.25">
      <c r="A11" s="1"/>
      <c r="B11" s="29">
        <v>3</v>
      </c>
      <c r="C11" s="34">
        <f t="shared" ref="C11:C25" si="1">C10-1</f>
        <v>-2</v>
      </c>
      <c r="D11" s="31">
        <f t="shared" ref="D11:D25" si="2">ROUND(((1/(10^(C11/20)))),4)</f>
        <v>1.2588999999999999</v>
      </c>
      <c r="E11" s="32" t="s">
        <v>80</v>
      </c>
      <c r="F11" s="33">
        <f>ROUND(((K5/D11)-SUM(L9:L24,F12:F25)),3)</f>
        <v>4.0599999999999996</v>
      </c>
      <c r="G11" s="25"/>
      <c r="H11" s="29">
        <v>20</v>
      </c>
      <c r="I11" s="34">
        <f t="shared" ref="I11:I24" si="3">I10-1</f>
        <v>-19</v>
      </c>
      <c r="J11" s="31">
        <f t="shared" si="0"/>
        <v>8.9124999999999996</v>
      </c>
      <c r="K11" s="32" t="s">
        <v>81</v>
      </c>
      <c r="L11" s="33">
        <f>ROUND(((K5/J11)-SUM(L12:L24)),3)</f>
        <v>0.57299999999999995</v>
      </c>
      <c r="M11" s="21"/>
      <c r="N11" s="21"/>
      <c r="O11" s="21"/>
      <c r="P11" s="2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6.2" customHeight="1" x14ac:dyDescent="0.25">
      <c r="A12" s="1"/>
      <c r="B12" s="35">
        <v>4</v>
      </c>
      <c r="C12" s="36">
        <f t="shared" si="1"/>
        <v>-3</v>
      </c>
      <c r="D12" s="37">
        <f t="shared" si="2"/>
        <v>1.4125000000000001</v>
      </c>
      <c r="E12" s="38" t="s">
        <v>82</v>
      </c>
      <c r="F12" s="39">
        <f>ROUND(((K5/D12)-SUM(L9:L24,F13:F25)),3)</f>
        <v>3.6190000000000002</v>
      </c>
      <c r="G12" s="25"/>
      <c r="H12" s="35">
        <v>21</v>
      </c>
      <c r="I12" s="36">
        <f t="shared" si="3"/>
        <v>-20</v>
      </c>
      <c r="J12" s="37">
        <f t="shared" si="0"/>
        <v>10</v>
      </c>
      <c r="K12" s="38" t="s">
        <v>83</v>
      </c>
      <c r="L12" s="39">
        <f>(K5/J12)-SUM(L13:L24)</f>
        <v>0.51100000000000012</v>
      </c>
      <c r="M12" s="21"/>
      <c r="N12" s="21"/>
      <c r="O12" s="21"/>
      <c r="P12" s="2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6.2" customHeight="1" x14ac:dyDescent="0.25">
      <c r="A13" s="1"/>
      <c r="B13" s="29">
        <v>5</v>
      </c>
      <c r="C13" s="34">
        <f t="shared" si="1"/>
        <v>-4</v>
      </c>
      <c r="D13" s="31">
        <f t="shared" si="2"/>
        <v>1.5849</v>
      </c>
      <c r="E13" s="32" t="s">
        <v>84</v>
      </c>
      <c r="F13" s="33">
        <f>ROUND(((K5/D13)-SUM(L9:L24,F14:F25)),3)</f>
        <v>3.2250000000000001</v>
      </c>
      <c r="G13" s="25"/>
      <c r="H13" s="29">
        <v>22</v>
      </c>
      <c r="I13" s="34">
        <f t="shared" si="3"/>
        <v>-21</v>
      </c>
      <c r="J13" s="31">
        <f t="shared" si="0"/>
        <v>11.2202</v>
      </c>
      <c r="K13" s="32" t="s">
        <v>85</v>
      </c>
      <c r="L13" s="33">
        <f>ROUND(((K5/J13)-SUM(L14:L24)),3)</f>
        <v>0.45600000000000002</v>
      </c>
      <c r="M13" s="21"/>
      <c r="N13" s="21"/>
      <c r="O13" s="21"/>
      <c r="P13" s="2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6.2" customHeight="1" x14ac:dyDescent="0.25">
      <c r="A14" s="1"/>
      <c r="B14" s="35">
        <v>6</v>
      </c>
      <c r="C14" s="36">
        <f t="shared" si="1"/>
        <v>-5</v>
      </c>
      <c r="D14" s="37">
        <f t="shared" si="2"/>
        <v>1.7783</v>
      </c>
      <c r="E14" s="38" t="s">
        <v>86</v>
      </c>
      <c r="F14" s="39">
        <f>ROUND(((K5/D14)-SUM(L9:L24,F15:F25)),3)</f>
        <v>2.875</v>
      </c>
      <c r="G14" s="25"/>
      <c r="H14" s="35">
        <v>23</v>
      </c>
      <c r="I14" s="36">
        <f t="shared" si="3"/>
        <v>-22</v>
      </c>
      <c r="J14" s="37">
        <f t="shared" si="0"/>
        <v>12.5893</v>
      </c>
      <c r="K14" s="38" t="s">
        <v>87</v>
      </c>
      <c r="L14" s="39">
        <f>ROUND(((K5/J14)-SUM(L15:L24)),3)</f>
        <v>0.40600000000000003</v>
      </c>
      <c r="M14" s="21"/>
      <c r="N14" s="21"/>
      <c r="O14" s="21"/>
      <c r="P14" s="2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16.2" customHeight="1" x14ac:dyDescent="0.25">
      <c r="A15" s="1"/>
      <c r="B15" s="29">
        <v>7</v>
      </c>
      <c r="C15" s="34">
        <f t="shared" si="1"/>
        <v>-6</v>
      </c>
      <c r="D15" s="31">
        <f t="shared" si="2"/>
        <v>1.9953000000000001</v>
      </c>
      <c r="E15" s="32" t="s">
        <v>88</v>
      </c>
      <c r="F15" s="33">
        <f>ROUND(((K5/D15)-SUM(L9:L24,F16:F25)),3)</f>
        <v>2.5609999999999999</v>
      </c>
      <c r="G15" s="25"/>
      <c r="H15" s="29">
        <v>24</v>
      </c>
      <c r="I15" s="34">
        <f t="shared" si="3"/>
        <v>-23</v>
      </c>
      <c r="J15" s="31">
        <f t="shared" si="0"/>
        <v>14.125400000000001</v>
      </c>
      <c r="K15" s="32" t="s">
        <v>89</v>
      </c>
      <c r="L15" s="33">
        <f>ROUND(((K5/J15)-SUM(L16:L24)),3)</f>
        <v>0.36099999999999999</v>
      </c>
      <c r="M15" s="21"/>
      <c r="N15" s="40"/>
      <c r="O15" s="21"/>
      <c r="P15" s="2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16.2" customHeight="1" x14ac:dyDescent="0.25">
      <c r="A16" s="1"/>
      <c r="B16" s="35">
        <v>8</v>
      </c>
      <c r="C16" s="36">
        <f t="shared" si="1"/>
        <v>-7</v>
      </c>
      <c r="D16" s="37">
        <f t="shared" si="2"/>
        <v>2.2387000000000001</v>
      </c>
      <c r="E16" s="38" t="s">
        <v>90</v>
      </c>
      <c r="F16" s="39">
        <f>ROUND(((K5/D16)-SUM(L9:L24,F17:F25)),3)</f>
        <v>2.2829999999999999</v>
      </c>
      <c r="G16" s="25"/>
      <c r="H16" s="35">
        <v>25</v>
      </c>
      <c r="I16" s="36">
        <f t="shared" si="3"/>
        <v>-24</v>
      </c>
      <c r="J16" s="37">
        <f t="shared" si="0"/>
        <v>15.8489</v>
      </c>
      <c r="K16" s="38" t="s">
        <v>91</v>
      </c>
      <c r="L16" s="39">
        <f>ROUND(((K5/J16)-SUM(L17:L24)),3)</f>
        <v>0.32300000000000001</v>
      </c>
      <c r="M16" s="21"/>
      <c r="N16" s="21"/>
      <c r="O16" s="21"/>
      <c r="P16" s="2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6.2" customHeight="1" x14ac:dyDescent="0.25">
      <c r="A17" s="1"/>
      <c r="B17" s="29">
        <v>9</v>
      </c>
      <c r="C17" s="34">
        <f t="shared" si="1"/>
        <v>-8</v>
      </c>
      <c r="D17" s="31">
        <f t="shared" si="2"/>
        <v>2.5118999999999998</v>
      </c>
      <c r="E17" s="32" t="s">
        <v>92</v>
      </c>
      <c r="F17" s="33">
        <f>ROUND(((K5/D17)-SUM(L9:L24,F18:F25)),3)</f>
        <v>2.0350000000000001</v>
      </c>
      <c r="G17" s="25"/>
      <c r="H17" s="29">
        <v>26</v>
      </c>
      <c r="I17" s="34">
        <f t="shared" si="3"/>
        <v>-25</v>
      </c>
      <c r="J17" s="31">
        <f t="shared" si="0"/>
        <v>17.782800000000002</v>
      </c>
      <c r="K17" s="32" t="s">
        <v>93</v>
      </c>
      <c r="L17" s="33">
        <f>ROUND(((K5/J17)-SUM(L18:L24)),3)</f>
        <v>0.28699999999999998</v>
      </c>
      <c r="M17" s="21"/>
      <c r="N17" s="21"/>
      <c r="O17" s="21"/>
      <c r="P17" s="2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6.2" customHeight="1" x14ac:dyDescent="0.25">
      <c r="A18" s="1"/>
      <c r="B18" s="35">
        <v>10</v>
      </c>
      <c r="C18" s="36">
        <f t="shared" si="1"/>
        <v>-9</v>
      </c>
      <c r="D18" s="37">
        <f t="shared" si="2"/>
        <v>2.8184</v>
      </c>
      <c r="E18" s="38" t="s">
        <v>94</v>
      </c>
      <c r="F18" s="39">
        <f>ROUND(((K5/D18)-SUM(L9:L24,F19:F25)),3)</f>
        <v>1.8129999999999999</v>
      </c>
      <c r="G18" s="25"/>
      <c r="H18" s="35">
        <v>27</v>
      </c>
      <c r="I18" s="36">
        <f t="shared" si="3"/>
        <v>-26</v>
      </c>
      <c r="J18" s="37">
        <f t="shared" si="0"/>
        <v>19.9526</v>
      </c>
      <c r="K18" s="38" t="s">
        <v>95</v>
      </c>
      <c r="L18" s="39">
        <f>ROUND(((K5/J18)-SUM(L19:L24)),3)</f>
        <v>0.25700000000000001</v>
      </c>
      <c r="M18" s="21"/>
      <c r="N18" s="21"/>
      <c r="O18" s="21"/>
      <c r="P18" s="2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6.2" customHeight="1" x14ac:dyDescent="0.25">
      <c r="A19" s="1"/>
      <c r="B19" s="29">
        <v>11</v>
      </c>
      <c r="C19" s="34">
        <f t="shared" si="1"/>
        <v>-10</v>
      </c>
      <c r="D19" s="31">
        <f t="shared" si="2"/>
        <v>3.1623000000000001</v>
      </c>
      <c r="E19" s="32" t="s">
        <v>96</v>
      </c>
      <c r="F19" s="33">
        <f>ROUND(((K5/D19)-SUM(L9:L24,F20:F25)),3)</f>
        <v>1.6160000000000001</v>
      </c>
      <c r="G19" s="25"/>
      <c r="H19" s="29">
        <v>28</v>
      </c>
      <c r="I19" s="34">
        <f t="shared" si="3"/>
        <v>-27</v>
      </c>
      <c r="J19" s="31">
        <f t="shared" si="0"/>
        <v>22.3872</v>
      </c>
      <c r="K19" s="32" t="s">
        <v>97</v>
      </c>
      <c r="L19" s="33">
        <f>ROUND(((K5/J19)-SUM(L20:L24)),3)</f>
        <v>0.22800000000000001</v>
      </c>
      <c r="M19" s="21"/>
      <c r="N19" s="21"/>
      <c r="O19" s="21"/>
      <c r="P19" s="2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6.2" customHeight="1" x14ac:dyDescent="0.25">
      <c r="A20" s="1"/>
      <c r="B20" s="35">
        <v>12</v>
      </c>
      <c r="C20" s="36">
        <f t="shared" si="1"/>
        <v>-11</v>
      </c>
      <c r="D20" s="37">
        <f t="shared" si="2"/>
        <v>3.5480999999999998</v>
      </c>
      <c r="E20" s="38" t="s">
        <v>98</v>
      </c>
      <c r="F20" s="39">
        <f>ROUND(((K5/D20)-SUM(L9:L24,F21:F25)),3)</f>
        <v>1.4410000000000001</v>
      </c>
      <c r="G20" s="25"/>
      <c r="H20" s="35">
        <v>29</v>
      </c>
      <c r="I20" s="36">
        <f t="shared" si="3"/>
        <v>-28</v>
      </c>
      <c r="J20" s="37">
        <f t="shared" si="0"/>
        <v>25.1189</v>
      </c>
      <c r="K20" s="38" t="s">
        <v>99</v>
      </c>
      <c r="L20" s="39">
        <f>ROUND(((K5/J20)-SUM(L21:L24)),3)</f>
        <v>0.20300000000000001</v>
      </c>
      <c r="M20" s="21"/>
      <c r="N20" s="21"/>
      <c r="O20" s="21"/>
      <c r="P20" s="2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6.2" customHeight="1" x14ac:dyDescent="0.25">
      <c r="A21" s="1"/>
      <c r="B21" s="29">
        <v>13</v>
      </c>
      <c r="C21" s="34">
        <f t="shared" si="1"/>
        <v>-12</v>
      </c>
      <c r="D21" s="31">
        <f t="shared" si="2"/>
        <v>3.9811000000000001</v>
      </c>
      <c r="E21" s="32" t="s">
        <v>100</v>
      </c>
      <c r="F21" s="33">
        <f>ROUND(((K5/D21)-SUM(L9:L24,F22:F25)),3)</f>
        <v>1.284</v>
      </c>
      <c r="G21" s="25"/>
      <c r="H21" s="29">
        <v>30</v>
      </c>
      <c r="I21" s="34">
        <f t="shared" si="3"/>
        <v>-29</v>
      </c>
      <c r="J21" s="31">
        <f t="shared" si="0"/>
        <v>28.183800000000002</v>
      </c>
      <c r="K21" s="32" t="s">
        <v>101</v>
      </c>
      <c r="L21" s="33">
        <f>ROUND(((K5/J21)-SUM(L22:L24)),3)</f>
        <v>0.182</v>
      </c>
      <c r="M21" s="21"/>
      <c r="N21" s="21"/>
      <c r="O21" s="21"/>
      <c r="P21" s="2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6.2" customHeight="1" x14ac:dyDescent="0.25">
      <c r="A22" s="1"/>
      <c r="B22" s="35">
        <v>14</v>
      </c>
      <c r="C22" s="36">
        <f t="shared" si="1"/>
        <v>-13</v>
      </c>
      <c r="D22" s="37">
        <f t="shared" si="2"/>
        <v>4.4668000000000001</v>
      </c>
      <c r="E22" s="38" t="s">
        <v>102</v>
      </c>
      <c r="F22" s="39">
        <f>ROUND(((K5/D22)-SUM(L9:L24,F23:F25)),3)</f>
        <v>1.1439999999999999</v>
      </c>
      <c r="G22" s="25"/>
      <c r="H22" s="35">
        <v>31</v>
      </c>
      <c r="I22" s="36">
        <f t="shared" si="3"/>
        <v>-30</v>
      </c>
      <c r="J22" s="37">
        <f t="shared" si="0"/>
        <v>31.622800000000002</v>
      </c>
      <c r="K22" s="38" t="s">
        <v>103</v>
      </c>
      <c r="L22" s="39">
        <f>ROUND(((K5/J22)-(L23+L24)),3)</f>
        <v>0.161</v>
      </c>
      <c r="M22" s="21"/>
      <c r="N22" s="21"/>
      <c r="O22" s="21"/>
      <c r="P22" s="2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7.399999999999999" customHeight="1" x14ac:dyDescent="0.25">
      <c r="A23" s="1"/>
      <c r="B23" s="29">
        <v>15</v>
      </c>
      <c r="C23" s="34">
        <f t="shared" si="1"/>
        <v>-14</v>
      </c>
      <c r="D23" s="31">
        <f t="shared" si="2"/>
        <v>5.0118999999999998</v>
      </c>
      <c r="E23" s="32" t="s">
        <v>104</v>
      </c>
      <c r="F23" s="33">
        <f>ROUND(((K5/D23)-SUM(L9:L24,F24:F25)),3)</f>
        <v>1.02</v>
      </c>
      <c r="G23" s="25"/>
      <c r="H23" s="29">
        <v>32</v>
      </c>
      <c r="I23" s="34">
        <f t="shared" si="3"/>
        <v>-31</v>
      </c>
      <c r="J23" s="31">
        <f t="shared" si="0"/>
        <v>35.481299999999997</v>
      </c>
      <c r="K23" s="32" t="s">
        <v>105</v>
      </c>
      <c r="L23" s="33">
        <f>ROUND(((K5/J23)-L24),3)</f>
        <v>0.14399999999999999</v>
      </c>
      <c r="M23" s="21"/>
      <c r="N23" s="21"/>
      <c r="O23" s="21"/>
      <c r="P23" s="2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6.2" customHeight="1" x14ac:dyDescent="0.25">
      <c r="A24" s="1"/>
      <c r="B24" s="35">
        <v>16</v>
      </c>
      <c r="C24" s="36">
        <f t="shared" si="1"/>
        <v>-15</v>
      </c>
      <c r="D24" s="37">
        <f t="shared" si="2"/>
        <v>5.6234000000000002</v>
      </c>
      <c r="E24" s="38" t="s">
        <v>106</v>
      </c>
      <c r="F24" s="39">
        <f>ROUND(((K5/D24)-SUM(L9:L24,F25)),3)</f>
        <v>0.90900000000000003</v>
      </c>
      <c r="G24" s="25"/>
      <c r="H24" s="35">
        <v>33</v>
      </c>
      <c r="I24" s="36">
        <f t="shared" si="3"/>
        <v>-32</v>
      </c>
      <c r="J24" s="37">
        <f t="shared" si="0"/>
        <v>39.810699999999997</v>
      </c>
      <c r="K24" s="38" t="s">
        <v>107</v>
      </c>
      <c r="L24" s="39">
        <f>ROUND((K5/J24),3)</f>
        <v>1.181</v>
      </c>
      <c r="M24" s="21"/>
      <c r="N24" s="21"/>
      <c r="O24" s="21"/>
      <c r="P24" s="2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6.2" customHeight="1" thickBot="1" x14ac:dyDescent="0.3">
      <c r="A25" s="1"/>
      <c r="B25" s="41">
        <v>17</v>
      </c>
      <c r="C25" s="42">
        <f t="shared" si="1"/>
        <v>-16</v>
      </c>
      <c r="D25" s="43">
        <f t="shared" si="2"/>
        <v>6.3095999999999997</v>
      </c>
      <c r="E25" s="44" t="s">
        <v>108</v>
      </c>
      <c r="F25" s="45">
        <f>ROUND(((K5/D25)-SUM(L9:L24)),3)</f>
        <v>0.81</v>
      </c>
      <c r="G25" s="25"/>
      <c r="H25" s="110"/>
      <c r="I25" s="111"/>
      <c r="J25" s="111"/>
      <c r="K25" s="111"/>
      <c r="L25" s="112"/>
      <c r="M25" s="21"/>
      <c r="N25" s="21"/>
      <c r="O25" s="21"/>
      <c r="P25" s="2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6.2" customHeight="1" thickBot="1" x14ac:dyDescent="0.3">
      <c r="A26" s="1"/>
      <c r="B26" s="25"/>
      <c r="C26" s="25"/>
      <c r="D26" s="25"/>
      <c r="E26" s="26"/>
      <c r="F26" s="25"/>
      <c r="G26" s="27"/>
      <c r="H26" s="25"/>
      <c r="I26" s="25"/>
      <c r="J26" s="25"/>
      <c r="K26" s="26"/>
      <c r="L26" s="25"/>
      <c r="M26" s="40"/>
      <c r="N26" s="40"/>
      <c r="O26" s="46"/>
      <c r="P26" s="4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6.2" customHeight="1" thickBot="1" x14ac:dyDescent="0.3">
      <c r="A27" s="1"/>
      <c r="B27" s="113" t="s">
        <v>109</v>
      </c>
      <c r="C27" s="114"/>
      <c r="D27" s="114"/>
      <c r="E27" s="114"/>
      <c r="F27" s="114"/>
      <c r="G27" s="114"/>
      <c r="H27" s="114"/>
      <c r="I27" s="114"/>
      <c r="J27" s="114"/>
      <c r="K27" s="47">
        <f>SUM(F9:F25,L9:L25)</f>
        <v>47.000000000000007</v>
      </c>
      <c r="L27" s="24" t="s">
        <v>1</v>
      </c>
      <c r="M27" s="40"/>
      <c r="N27" s="40"/>
      <c r="O27" s="46"/>
      <c r="P27" s="4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6.2" customHeight="1" x14ac:dyDescent="0.25">
      <c r="A28" s="1"/>
      <c r="B28" s="40"/>
      <c r="C28" s="40"/>
      <c r="D28" s="40"/>
      <c r="E28" s="48"/>
      <c r="F28" s="40"/>
      <c r="G28" s="40"/>
      <c r="H28" s="40"/>
      <c r="I28" s="40"/>
      <c r="J28" s="40"/>
      <c r="K28" s="48"/>
      <c r="L28" s="40"/>
      <c r="M28" s="40"/>
      <c r="N28" s="40"/>
      <c r="O28" s="46"/>
      <c r="P28" s="4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s="4" customFormat="1" ht="15.6" x14ac:dyDescent="0.3">
      <c r="A29" s="3"/>
      <c r="B29" s="115" t="s">
        <v>66</v>
      </c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"/>
      <c r="R29" s="1"/>
      <c r="S29" s="1"/>
      <c r="T29" s="1"/>
      <c r="U29" s="1"/>
      <c r="V29" s="1"/>
      <c r="W29" s="1"/>
      <c r="X29" s="1"/>
      <c r="Y29" s="9"/>
      <c r="Z29" s="3"/>
      <c r="AA29" s="3"/>
      <c r="AB29" s="3"/>
      <c r="AC29" s="3"/>
      <c r="AD29" s="3"/>
    </row>
    <row r="30" spans="1:30" ht="16.2" customHeight="1" x14ac:dyDescent="0.25">
      <c r="A30" s="1"/>
      <c r="B30" s="5"/>
      <c r="C30" s="5"/>
      <c r="D30" s="5"/>
      <c r="E30" s="6"/>
      <c r="F30" s="5"/>
      <c r="G30" s="5"/>
      <c r="H30" s="5"/>
      <c r="I30" s="5"/>
      <c r="J30" s="5"/>
      <c r="K30" s="6"/>
      <c r="L30" s="5"/>
      <c r="M30" s="5"/>
      <c r="N30" s="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6.2" customHeight="1" x14ac:dyDescent="0.25">
      <c r="A31" s="1"/>
      <c r="B31" s="5"/>
      <c r="C31" s="5"/>
      <c r="D31" s="5"/>
      <c r="E31" s="6"/>
      <c r="F31" s="5"/>
      <c r="G31" s="5"/>
      <c r="H31" s="5"/>
      <c r="I31" s="5"/>
      <c r="J31" s="5"/>
      <c r="K31" s="6"/>
      <c r="L31" s="5"/>
      <c r="M31" s="5"/>
      <c r="N31" s="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6.2" customHeight="1" x14ac:dyDescent="0.25">
      <c r="A32" s="1"/>
      <c r="B32" s="5"/>
      <c r="C32" s="5"/>
      <c r="D32" s="5"/>
      <c r="E32" s="6"/>
      <c r="F32" s="5"/>
      <c r="G32" s="5"/>
      <c r="H32" s="5"/>
      <c r="I32" s="5"/>
      <c r="J32" s="5"/>
      <c r="K32" s="6"/>
      <c r="L32" s="5"/>
      <c r="M32" s="5"/>
      <c r="N32" s="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6.2" customHeight="1" x14ac:dyDescent="0.25">
      <c r="A33" s="1"/>
      <c r="B33" s="5"/>
      <c r="C33" s="5"/>
      <c r="D33" s="5"/>
      <c r="E33" s="6"/>
      <c r="F33" s="5"/>
      <c r="G33" s="5"/>
      <c r="H33" s="5"/>
      <c r="I33" s="5"/>
      <c r="J33" s="5"/>
      <c r="K33" s="6"/>
      <c r="L33" s="5"/>
      <c r="M33" s="5"/>
      <c r="N33" s="5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6.2" customHeight="1" x14ac:dyDescent="0.25">
      <c r="A34" s="1"/>
      <c r="B34" s="5"/>
      <c r="C34" s="5"/>
      <c r="D34" s="5"/>
      <c r="E34" s="6"/>
      <c r="F34" s="5"/>
      <c r="G34" s="5"/>
      <c r="H34" s="5"/>
      <c r="I34" s="5"/>
      <c r="J34" s="5"/>
      <c r="K34" s="6"/>
      <c r="L34" s="5"/>
      <c r="M34" s="5"/>
      <c r="N34" s="5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6.2" customHeight="1" x14ac:dyDescent="0.25">
      <c r="A35" s="1"/>
      <c r="B35" s="5"/>
      <c r="C35" s="5"/>
      <c r="D35" s="5"/>
      <c r="E35" s="6"/>
      <c r="F35" s="5"/>
      <c r="G35" s="5"/>
      <c r="H35" s="5"/>
      <c r="I35" s="5"/>
      <c r="J35" s="5"/>
      <c r="K35" s="6"/>
      <c r="L35" s="5"/>
      <c r="M35" s="5"/>
      <c r="N35" s="5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6.2" customHeight="1" x14ac:dyDescent="0.25">
      <c r="A36" s="1"/>
      <c r="B36" s="5"/>
      <c r="C36" s="5"/>
      <c r="D36" s="5"/>
      <c r="E36" s="6"/>
      <c r="F36" s="5"/>
      <c r="G36" s="5"/>
      <c r="H36" s="5"/>
      <c r="I36" s="5"/>
      <c r="J36" s="5"/>
      <c r="K36" s="6"/>
      <c r="L36" s="5"/>
      <c r="M36" s="5"/>
      <c r="N36" s="5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6.2" customHeight="1" x14ac:dyDescent="0.25">
      <c r="A37" s="1"/>
      <c r="B37" s="5"/>
      <c r="C37" s="5"/>
      <c r="D37" s="5"/>
      <c r="E37" s="6"/>
      <c r="F37" s="5"/>
      <c r="G37" s="5"/>
      <c r="H37" s="5"/>
      <c r="I37" s="5"/>
      <c r="J37" s="5"/>
      <c r="K37" s="6"/>
      <c r="L37" s="5"/>
      <c r="M37" s="5"/>
      <c r="N37" s="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6.2" customHeight="1" x14ac:dyDescent="0.25">
      <c r="A38" s="1"/>
      <c r="B38" s="5"/>
      <c r="C38" s="5"/>
      <c r="D38" s="5"/>
      <c r="E38" s="6"/>
      <c r="F38" s="5"/>
      <c r="G38" s="5"/>
      <c r="H38" s="5"/>
      <c r="I38" s="5"/>
      <c r="J38" s="5"/>
      <c r="K38" s="6"/>
      <c r="L38" s="5"/>
      <c r="M38" s="5"/>
      <c r="N38" s="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6.2" customHeight="1" x14ac:dyDescent="0.25">
      <c r="A39" s="1"/>
      <c r="B39" s="5"/>
      <c r="C39" s="5"/>
      <c r="D39" s="5"/>
      <c r="E39" s="6"/>
      <c r="F39" s="5"/>
      <c r="G39" s="5"/>
      <c r="H39" s="5"/>
      <c r="I39" s="5"/>
      <c r="J39" s="5"/>
      <c r="K39" s="6"/>
      <c r="L39" s="5"/>
      <c r="M39" s="5"/>
      <c r="N39" s="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2" customHeight="1" x14ac:dyDescent="0.25">
      <c r="A40" s="1"/>
      <c r="B40" s="5"/>
      <c r="C40" s="5"/>
      <c r="D40" s="5"/>
      <c r="E40" s="6"/>
      <c r="F40" s="5"/>
      <c r="G40" s="5"/>
      <c r="H40" s="5"/>
      <c r="I40" s="5"/>
      <c r="J40" s="5"/>
      <c r="K40" s="6"/>
      <c r="L40" s="5"/>
      <c r="M40" s="5"/>
      <c r="N40" s="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2" customHeight="1" x14ac:dyDescent="0.25">
      <c r="A41" s="1"/>
      <c r="B41" s="5"/>
      <c r="C41" s="5"/>
      <c r="D41" s="5"/>
      <c r="E41" s="6"/>
      <c r="F41" s="5"/>
      <c r="G41" s="5"/>
      <c r="H41" s="5"/>
      <c r="I41" s="5"/>
      <c r="J41" s="5"/>
      <c r="K41" s="6"/>
      <c r="L41" s="5"/>
      <c r="M41" s="5"/>
      <c r="N41" s="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6.2" customHeight="1" x14ac:dyDescent="0.25">
      <c r="A42" s="1"/>
      <c r="B42" s="5"/>
      <c r="C42" s="5"/>
      <c r="D42" s="5"/>
      <c r="E42" s="6"/>
      <c r="F42" s="5"/>
      <c r="G42" s="5"/>
      <c r="H42" s="5"/>
      <c r="I42" s="5"/>
      <c r="J42" s="5"/>
      <c r="K42" s="6"/>
      <c r="L42" s="5"/>
      <c r="M42" s="5"/>
      <c r="N42" s="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6.2" customHeight="1" x14ac:dyDescent="0.25">
      <c r="A43" s="1"/>
      <c r="B43" s="5"/>
      <c r="C43" s="5"/>
      <c r="D43" s="5"/>
      <c r="E43" s="6"/>
      <c r="F43" s="5"/>
      <c r="G43" s="5"/>
      <c r="H43" s="5"/>
      <c r="I43" s="5"/>
      <c r="J43" s="5"/>
      <c r="K43" s="6"/>
      <c r="L43" s="5"/>
      <c r="M43" s="5"/>
      <c r="N43" s="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6.2" customHeight="1" x14ac:dyDescent="0.25">
      <c r="A44" s="1"/>
      <c r="B44" s="5"/>
      <c r="C44" s="5"/>
      <c r="D44" s="5"/>
      <c r="E44" s="6"/>
      <c r="F44" s="5"/>
      <c r="G44" s="5"/>
      <c r="H44" s="5"/>
      <c r="I44" s="5"/>
      <c r="J44" s="5"/>
      <c r="K44" s="6"/>
      <c r="L44" s="5"/>
      <c r="M44" s="5"/>
      <c r="N44" s="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6.2" customHeight="1" x14ac:dyDescent="0.25">
      <c r="A45" s="1"/>
      <c r="B45" s="5"/>
      <c r="C45" s="5"/>
      <c r="D45" s="5"/>
      <c r="E45" s="6"/>
      <c r="F45" s="5"/>
      <c r="G45" s="5"/>
      <c r="H45" s="5"/>
      <c r="I45" s="5"/>
      <c r="J45" s="5"/>
      <c r="K45" s="6"/>
      <c r="L45" s="5"/>
      <c r="M45" s="5"/>
      <c r="N45" s="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6.2" customHeight="1" x14ac:dyDescent="0.25">
      <c r="A46" s="1"/>
      <c r="B46" s="5"/>
      <c r="C46" s="5"/>
      <c r="D46" s="5"/>
      <c r="E46" s="6"/>
      <c r="F46" s="5"/>
      <c r="G46" s="5"/>
      <c r="H46" s="5"/>
      <c r="I46" s="5"/>
      <c r="J46" s="5"/>
      <c r="K46" s="6"/>
      <c r="L46" s="5"/>
      <c r="M46" s="5"/>
      <c r="N46" s="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6.2" customHeight="1" x14ac:dyDescent="0.25">
      <c r="A47" s="1"/>
      <c r="B47" s="5"/>
      <c r="C47" s="5"/>
      <c r="D47" s="5"/>
      <c r="E47" s="6"/>
      <c r="F47" s="5"/>
      <c r="G47" s="5"/>
      <c r="H47" s="5"/>
      <c r="I47" s="5"/>
      <c r="J47" s="5"/>
      <c r="K47" s="6"/>
      <c r="L47" s="5"/>
      <c r="M47" s="5"/>
      <c r="N47" s="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6.2" customHeight="1" x14ac:dyDescent="0.25">
      <c r="A48" s="1"/>
      <c r="B48" s="5"/>
      <c r="C48" s="5"/>
      <c r="D48" s="5"/>
      <c r="E48" s="6"/>
      <c r="F48" s="5"/>
      <c r="G48" s="5"/>
      <c r="H48" s="5"/>
      <c r="I48" s="5"/>
      <c r="J48" s="5"/>
      <c r="K48" s="6"/>
      <c r="L48" s="5"/>
      <c r="M48" s="5"/>
      <c r="N48" s="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6.2" customHeight="1" x14ac:dyDescent="0.25">
      <c r="A49" s="1"/>
      <c r="B49" s="5"/>
      <c r="C49" s="5"/>
      <c r="D49" s="5"/>
      <c r="E49" s="6"/>
      <c r="F49" s="5"/>
      <c r="G49" s="5"/>
      <c r="H49" s="5"/>
      <c r="I49" s="5"/>
      <c r="J49" s="5"/>
      <c r="K49" s="6"/>
      <c r="L49" s="5"/>
      <c r="M49" s="5"/>
      <c r="N49" s="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6.2" customHeight="1" x14ac:dyDescent="0.25">
      <c r="A50" s="1"/>
      <c r="B50" s="5"/>
      <c r="C50" s="5"/>
      <c r="D50" s="5"/>
      <c r="E50" s="6"/>
      <c r="F50" s="5"/>
      <c r="G50" s="5"/>
      <c r="H50" s="5"/>
      <c r="I50" s="5"/>
      <c r="J50" s="5"/>
      <c r="K50" s="6"/>
      <c r="L50" s="5"/>
      <c r="M50" s="5"/>
      <c r="N50" s="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6.2" customHeight="1" x14ac:dyDescent="0.25">
      <c r="A51" s="1"/>
      <c r="B51" s="5"/>
      <c r="C51" s="5"/>
      <c r="D51" s="5"/>
      <c r="E51" s="6"/>
      <c r="F51" s="5"/>
      <c r="G51" s="5"/>
      <c r="H51" s="5"/>
      <c r="I51" s="5"/>
      <c r="J51" s="5"/>
      <c r="K51" s="6"/>
      <c r="L51" s="5"/>
      <c r="M51" s="5"/>
      <c r="N51" s="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6.2" customHeight="1" x14ac:dyDescent="0.25">
      <c r="A52" s="1"/>
      <c r="B52" s="5"/>
      <c r="C52" s="5"/>
      <c r="D52" s="5"/>
      <c r="E52" s="6"/>
      <c r="F52" s="5"/>
      <c r="G52" s="5"/>
      <c r="H52" s="5"/>
      <c r="I52" s="5"/>
      <c r="J52" s="5"/>
      <c r="K52" s="6"/>
      <c r="L52" s="5"/>
      <c r="M52" s="5"/>
      <c r="N52" s="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6.2" customHeight="1" x14ac:dyDescent="0.25">
      <c r="A53" s="1"/>
      <c r="B53" s="5"/>
      <c r="C53" s="5"/>
      <c r="D53" s="5"/>
      <c r="E53" s="6"/>
      <c r="F53" s="5"/>
      <c r="G53" s="5"/>
      <c r="H53" s="5"/>
      <c r="I53" s="5"/>
      <c r="J53" s="5"/>
      <c r="K53" s="6"/>
      <c r="L53" s="5"/>
      <c r="M53" s="5"/>
      <c r="N53" s="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6.2" customHeight="1" x14ac:dyDescent="0.25">
      <c r="A54" s="1"/>
      <c r="B54" s="5"/>
      <c r="C54" s="5"/>
      <c r="D54" s="5"/>
      <c r="E54" s="6"/>
      <c r="F54" s="5"/>
      <c r="G54" s="5"/>
      <c r="H54" s="5"/>
      <c r="I54" s="5"/>
      <c r="J54" s="5"/>
      <c r="K54" s="6"/>
      <c r="L54" s="5"/>
      <c r="M54" s="5"/>
      <c r="N54" s="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6.2" customHeight="1" x14ac:dyDescent="0.25">
      <c r="A55" s="1"/>
      <c r="B55" s="5"/>
      <c r="C55" s="5"/>
      <c r="D55" s="5"/>
      <c r="E55" s="6"/>
      <c r="F55" s="5"/>
      <c r="G55" s="5"/>
      <c r="H55" s="5"/>
      <c r="I55" s="5"/>
      <c r="J55" s="5"/>
      <c r="K55" s="6"/>
      <c r="L55" s="5"/>
      <c r="M55" s="5"/>
      <c r="N55" s="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6.2" customHeight="1" x14ac:dyDescent="0.25">
      <c r="A56" s="1"/>
      <c r="B56" s="5"/>
      <c r="C56" s="5"/>
      <c r="D56" s="5"/>
      <c r="E56" s="6"/>
      <c r="F56" s="5"/>
      <c r="G56" s="5"/>
      <c r="H56" s="5"/>
      <c r="I56" s="5"/>
      <c r="J56" s="5"/>
      <c r="K56" s="6"/>
      <c r="L56" s="5"/>
      <c r="M56" s="5"/>
      <c r="N56" s="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6.2" customHeight="1" x14ac:dyDescent="0.25">
      <c r="A57" s="1"/>
      <c r="B57" s="5"/>
      <c r="C57" s="5"/>
      <c r="D57" s="5"/>
      <c r="E57" s="6"/>
      <c r="F57" s="5"/>
      <c r="G57" s="5"/>
      <c r="H57" s="5"/>
      <c r="I57" s="5"/>
      <c r="J57" s="5"/>
      <c r="K57" s="6"/>
      <c r="L57" s="5"/>
      <c r="M57" s="5"/>
      <c r="N57" s="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6.2" customHeight="1" x14ac:dyDescent="0.25">
      <c r="A58" s="1"/>
      <c r="B58" s="5"/>
      <c r="C58" s="5"/>
      <c r="D58" s="5"/>
      <c r="E58" s="6"/>
      <c r="F58" s="5"/>
      <c r="G58" s="5"/>
      <c r="H58" s="5"/>
      <c r="I58" s="5"/>
      <c r="J58" s="5"/>
      <c r="K58" s="6"/>
      <c r="L58" s="5"/>
      <c r="M58" s="5"/>
      <c r="N58" s="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</sheetData>
  <sheetProtection algorithmName="SHA-512" hashValue="UnRPxmcM/c4ItbHSXfQ8Mkv31bT09q4RWYg2JMZZJHsySxwUiEJZBno07hnsd98f58eyr26cMn+/pjKZN2eiQg==" saltValue="4G0XkWFBy9TCw4DLBpKGcQ==" spinCount="100000" sheet="1" objects="1" scenarios="1"/>
  <mergeCells count="11">
    <mergeCell ref="H25:L25"/>
    <mergeCell ref="B27:J27"/>
    <mergeCell ref="B29:P29"/>
    <mergeCell ref="B2:L3"/>
    <mergeCell ref="B5:I5"/>
    <mergeCell ref="B7:B8"/>
    <mergeCell ref="C7:D7"/>
    <mergeCell ref="E7:F8"/>
    <mergeCell ref="H7:H8"/>
    <mergeCell ref="I7:J7"/>
    <mergeCell ref="K7:L8"/>
  </mergeCells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7"/>
  <sheetViews>
    <sheetView zoomScaleNormal="100" workbookViewId="0">
      <selection activeCell="B20" sqref="B20:N20"/>
    </sheetView>
  </sheetViews>
  <sheetFormatPr defaultRowHeight="13.8" x14ac:dyDescent="0.3"/>
  <cols>
    <col min="1" max="1" width="2.88671875" style="17" customWidth="1"/>
    <col min="2" max="5" width="10.77734375" style="17" customWidth="1"/>
    <col min="6" max="6" width="2.21875" style="17" customWidth="1"/>
    <col min="7" max="12" width="10.77734375" style="17" customWidth="1"/>
    <col min="13" max="14" width="10.77734375" style="2" customWidth="1"/>
    <col min="15" max="16384" width="8.88671875" style="2"/>
  </cols>
  <sheetData>
    <row r="1" spans="1:28" ht="16.8" customHeight="1" thickBot="1" x14ac:dyDescent="0.3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8" customHeight="1" thickBot="1" x14ac:dyDescent="0.35">
      <c r="A2" s="12"/>
      <c r="B2" s="123" t="s">
        <v>110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8" ht="16.8" customHeight="1" thickBot="1" x14ac:dyDescent="0.35">
      <c r="A3" s="12"/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8" ht="16.8" customHeight="1" thickBot="1" x14ac:dyDescent="0.35">
      <c r="A4" s="13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50"/>
      <c r="N4" s="5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8" ht="16.8" customHeight="1" thickBot="1" x14ac:dyDescent="0.35">
      <c r="A5" s="13"/>
      <c r="B5" s="144" t="s">
        <v>111</v>
      </c>
      <c r="C5" s="147" t="s">
        <v>112</v>
      </c>
      <c r="D5" s="147"/>
      <c r="E5" s="148"/>
      <c r="F5" s="51"/>
      <c r="G5" s="14">
        <v>50</v>
      </c>
      <c r="H5" s="149" t="s">
        <v>113</v>
      </c>
      <c r="I5" s="49"/>
      <c r="J5" s="52"/>
      <c r="K5" s="52"/>
      <c r="L5" s="52"/>
      <c r="M5" s="53"/>
      <c r="N5" s="5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8" ht="16.8" customHeight="1" thickBot="1" x14ac:dyDescent="0.35">
      <c r="A6" s="13"/>
      <c r="B6" s="145"/>
      <c r="C6" s="152" t="s">
        <v>114</v>
      </c>
      <c r="D6" s="152"/>
      <c r="E6" s="153"/>
      <c r="F6" s="51"/>
      <c r="G6" s="15">
        <v>100</v>
      </c>
      <c r="H6" s="150"/>
      <c r="I6" s="49"/>
      <c r="J6" s="52"/>
      <c r="K6" s="52"/>
      <c r="L6" s="52"/>
      <c r="M6" s="53"/>
      <c r="N6" s="5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8" ht="16.8" customHeight="1" thickBot="1" x14ac:dyDescent="0.35">
      <c r="A7" s="12"/>
      <c r="B7" s="145"/>
      <c r="C7" s="152" t="s">
        <v>115</v>
      </c>
      <c r="D7" s="152"/>
      <c r="E7" s="153"/>
      <c r="F7" s="51"/>
      <c r="G7" s="15">
        <v>100</v>
      </c>
      <c r="H7" s="150"/>
      <c r="I7" s="49"/>
      <c r="J7" s="52"/>
      <c r="K7" s="52"/>
      <c r="L7" s="52"/>
      <c r="M7" s="53"/>
      <c r="N7" s="5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8" ht="16.8" customHeight="1" thickBot="1" x14ac:dyDescent="0.35">
      <c r="A8" s="13"/>
      <c r="B8" s="146"/>
      <c r="C8" s="154" t="s">
        <v>116</v>
      </c>
      <c r="D8" s="154"/>
      <c r="E8" s="155"/>
      <c r="F8" s="51"/>
      <c r="G8" s="16">
        <v>50</v>
      </c>
      <c r="H8" s="151"/>
      <c r="I8" s="49"/>
      <c r="J8" s="52"/>
      <c r="K8" s="52"/>
      <c r="L8" s="52"/>
      <c r="M8" s="53"/>
      <c r="N8" s="5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8" ht="16.8" customHeight="1" thickBot="1" x14ac:dyDescent="0.35">
      <c r="A9" s="13"/>
      <c r="B9" s="54"/>
      <c r="C9" s="54"/>
      <c r="D9" s="54"/>
      <c r="E9" s="54"/>
      <c r="F9" s="54"/>
      <c r="G9" s="54"/>
      <c r="H9" s="54"/>
      <c r="I9" s="49"/>
      <c r="J9" s="52"/>
      <c r="K9" s="52"/>
      <c r="L9" s="52"/>
      <c r="M9" s="53"/>
      <c r="N9" s="5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8" ht="16.8" customHeight="1" x14ac:dyDescent="0.3">
      <c r="A10" s="12"/>
      <c r="B10" s="156" t="s">
        <v>117</v>
      </c>
      <c r="C10" s="157" t="s">
        <v>118</v>
      </c>
      <c r="D10" s="157"/>
      <c r="E10" s="158"/>
      <c r="F10" s="49"/>
      <c r="G10" s="55">
        <f>ROUND(((G8*G7)/(G7-G8)),3)</f>
        <v>100</v>
      </c>
      <c r="H10" s="159" t="s">
        <v>113</v>
      </c>
      <c r="I10" s="49"/>
      <c r="J10" s="52"/>
      <c r="K10" s="52"/>
      <c r="L10" s="52"/>
      <c r="M10" s="53"/>
      <c r="N10" s="5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8" ht="16.8" customHeight="1" x14ac:dyDescent="0.3">
      <c r="A11" s="12"/>
      <c r="B11" s="130"/>
      <c r="C11" s="132" t="s">
        <v>119</v>
      </c>
      <c r="D11" s="132"/>
      <c r="E11" s="133"/>
      <c r="F11" s="49"/>
      <c r="G11" s="56">
        <f>+(G8*G6)/(G8+G6)</f>
        <v>33.333333333333336</v>
      </c>
      <c r="H11" s="134"/>
      <c r="I11" s="49"/>
      <c r="J11" s="52"/>
      <c r="K11" s="52"/>
      <c r="L11" s="52"/>
      <c r="M11" s="53"/>
      <c r="N11" s="5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8" ht="16.8" customHeight="1" thickBot="1" x14ac:dyDescent="0.35">
      <c r="A12" s="12"/>
      <c r="B12" s="131"/>
      <c r="C12" s="136" t="s">
        <v>196</v>
      </c>
      <c r="D12" s="136"/>
      <c r="E12" s="137"/>
      <c r="F12" s="49"/>
      <c r="G12" s="57">
        <f>ROUND((1/((G8*G6)/(G8+G6)+G5)*((G6*G8)/(G6+G8))),2)</f>
        <v>0.4</v>
      </c>
      <c r="H12" s="58" t="s">
        <v>120</v>
      </c>
      <c r="I12" s="49"/>
      <c r="J12" s="52"/>
      <c r="K12" s="52"/>
      <c r="L12" s="52"/>
      <c r="M12" s="53"/>
      <c r="N12" s="5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8" ht="16.8" customHeight="1" thickBot="1" x14ac:dyDescent="0.35">
      <c r="A13" s="12"/>
      <c r="B13" s="49"/>
      <c r="C13" s="49"/>
      <c r="D13" s="49"/>
      <c r="E13" s="49"/>
      <c r="F13" s="49"/>
      <c r="G13" s="49"/>
      <c r="H13" s="49"/>
      <c r="I13" s="49"/>
      <c r="J13" s="52"/>
      <c r="K13" s="52"/>
      <c r="L13" s="52"/>
      <c r="M13" s="53"/>
      <c r="N13" s="5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8" ht="16.8" customHeight="1" x14ac:dyDescent="0.3">
      <c r="A14" s="13"/>
      <c r="B14" s="138" t="s">
        <v>121</v>
      </c>
      <c r="C14" s="139"/>
      <c r="D14" s="139"/>
      <c r="E14" s="140"/>
      <c r="F14" s="49"/>
      <c r="G14" s="59">
        <v>-40</v>
      </c>
      <c r="H14" s="60" t="s">
        <v>73</v>
      </c>
      <c r="I14" s="49"/>
      <c r="J14" s="52"/>
      <c r="K14" s="52"/>
      <c r="L14" s="52"/>
      <c r="M14" s="53"/>
      <c r="N14" s="5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8" ht="16.8" customHeight="1" x14ac:dyDescent="0.3">
      <c r="A15" s="13"/>
      <c r="B15" s="130" t="s">
        <v>117</v>
      </c>
      <c r="C15" s="132" t="s">
        <v>122</v>
      </c>
      <c r="D15" s="132"/>
      <c r="E15" s="133"/>
      <c r="F15" s="49"/>
      <c r="G15" s="61">
        <f>ROUND((10^(G14/20)),4)</f>
        <v>0.01</v>
      </c>
      <c r="H15" s="134" t="s">
        <v>113</v>
      </c>
      <c r="I15" s="49"/>
      <c r="J15" s="52"/>
      <c r="K15" s="52"/>
      <c r="L15" s="52"/>
      <c r="M15" s="53"/>
      <c r="N15" s="53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8" ht="16.8" customHeight="1" x14ac:dyDescent="0.3">
      <c r="A16" s="13"/>
      <c r="B16" s="130"/>
      <c r="C16" s="132" t="s">
        <v>123</v>
      </c>
      <c r="D16" s="132"/>
      <c r="E16" s="133"/>
      <c r="F16" s="49"/>
      <c r="G16" s="56">
        <f>ROUND((G5/((1/(G15*G12))-1)),4)</f>
        <v>0.20080000000000001</v>
      </c>
      <c r="H16" s="134"/>
      <c r="I16" s="49"/>
      <c r="J16" s="52"/>
      <c r="K16" s="52"/>
      <c r="L16" s="52"/>
      <c r="M16" s="53"/>
      <c r="N16" s="53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8" customHeight="1" x14ac:dyDescent="0.3">
      <c r="A17" s="12"/>
      <c r="B17" s="130"/>
      <c r="C17" s="132" t="s">
        <v>124</v>
      </c>
      <c r="D17" s="132"/>
      <c r="E17" s="133"/>
      <c r="F17" s="49"/>
      <c r="G17" s="56">
        <f>ROUND(((G16*G6)/(G6-G16)),4)</f>
        <v>0.20119999999999999</v>
      </c>
      <c r="H17" s="134"/>
      <c r="I17" s="49"/>
      <c r="J17" s="52"/>
      <c r="K17" s="52"/>
      <c r="L17" s="52"/>
      <c r="M17" s="53"/>
      <c r="N17" s="5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8" customHeight="1" thickBot="1" x14ac:dyDescent="0.35">
      <c r="A18" s="12"/>
      <c r="B18" s="131"/>
      <c r="C18" s="136" t="s">
        <v>125</v>
      </c>
      <c r="D18" s="136"/>
      <c r="E18" s="137"/>
      <c r="F18" s="49"/>
      <c r="G18" s="62">
        <f>ROUND((G10-G17),4)</f>
        <v>99.7988</v>
      </c>
      <c r="H18" s="135"/>
      <c r="I18" s="49"/>
      <c r="J18" s="52"/>
      <c r="K18" s="52"/>
      <c r="L18" s="52"/>
      <c r="M18" s="53"/>
      <c r="N18" s="5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8" customHeight="1" thickBot="1" x14ac:dyDescent="0.35">
      <c r="A19" s="12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46"/>
      <c r="N19" s="4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s="4" customFormat="1" ht="15" thickBot="1" x14ac:dyDescent="0.35">
      <c r="A20" s="3"/>
      <c r="B20" s="129" t="s">
        <v>66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6.8" customHeight="1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6.8" customHeight="1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6.8" customHeight="1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6.8" customHeight="1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6.8" customHeight="1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6.8" customHeight="1" x14ac:dyDescent="0.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6.8" customHeight="1" x14ac:dyDescent="0.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6.8" customHeight="1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6.8" customHeight="1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6.8" customHeight="1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8" customHeight="1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6.8" customHeight="1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8" customHeight="1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6.8" customHeight="1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8" customHeight="1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6.8" customHeight="1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8" customHeight="1" x14ac:dyDescent="0.3"/>
    <row r="38" spans="1:27" ht="16.8" customHeight="1" x14ac:dyDescent="0.3"/>
    <row r="39" spans="1:27" ht="16.8" customHeight="1" x14ac:dyDescent="0.3"/>
    <row r="40" spans="1:27" ht="16.8" customHeight="1" x14ac:dyDescent="0.3"/>
    <row r="41" spans="1:27" ht="16.8" customHeight="1" x14ac:dyDescent="0.3"/>
    <row r="42" spans="1:27" ht="16.8" customHeight="1" x14ac:dyDescent="0.3"/>
    <row r="43" spans="1:27" ht="16.8" customHeight="1" x14ac:dyDescent="0.3"/>
    <row r="44" spans="1:27" ht="16.8" customHeight="1" x14ac:dyDescent="0.3"/>
    <row r="45" spans="1:27" ht="16.8" customHeight="1" x14ac:dyDescent="0.3"/>
    <row r="46" spans="1:27" ht="16.8" customHeight="1" x14ac:dyDescent="0.3"/>
    <row r="47" spans="1:27" ht="16.8" customHeight="1" x14ac:dyDescent="0.3"/>
    <row r="48" spans="1:27" ht="16.8" customHeight="1" x14ac:dyDescent="0.3"/>
    <row r="49" ht="16.8" customHeight="1" x14ac:dyDescent="0.3"/>
    <row r="50" ht="16.8" customHeight="1" x14ac:dyDescent="0.3"/>
    <row r="51" ht="16.8" customHeight="1" x14ac:dyDescent="0.3"/>
    <row r="66" spans="2:4" ht="14.4" thickBot="1" x14ac:dyDescent="0.35"/>
    <row r="67" spans="2:4" ht="14.4" thickBot="1" x14ac:dyDescent="0.35">
      <c r="B67" s="18" t="s">
        <v>126</v>
      </c>
      <c r="C67" s="19"/>
      <c r="D67" s="20"/>
    </row>
  </sheetData>
  <sheetProtection algorithmName="SHA-512" hashValue="/yBv5wg6mKDaJcrNv2mrkt0qCn0aj4gHTiBL9aHq/XliahXNLtQQEERrhFDSC8+6OOOyAGZkq7GVQbkUldVX2Q==" saltValue="fe0KKNWhir0fiQZFBsu+Cg==" spinCount="100000" sheet="1" objects="1" scenarios="1"/>
  <mergeCells count="20">
    <mergeCell ref="B14:E14"/>
    <mergeCell ref="B2:N3"/>
    <mergeCell ref="B5:B8"/>
    <mergeCell ref="C5:E5"/>
    <mergeCell ref="H5:H8"/>
    <mergeCell ref="C6:E6"/>
    <mergeCell ref="C7:E7"/>
    <mergeCell ref="C8:E8"/>
    <mergeCell ref="B10:B12"/>
    <mergeCell ref="C10:E10"/>
    <mergeCell ref="H10:H11"/>
    <mergeCell ref="C11:E11"/>
    <mergeCell ref="C12:E12"/>
    <mergeCell ref="B20:N20"/>
    <mergeCell ref="B15:B18"/>
    <mergeCell ref="C15:E15"/>
    <mergeCell ref="H15:H18"/>
    <mergeCell ref="C16:E16"/>
    <mergeCell ref="C17:E17"/>
    <mergeCell ref="C18:E18"/>
  </mergeCells>
  <hyperlinks>
    <hyperlink ref="B67" r:id="rId1" display="WWW.LAPAYEV.COM"/>
  </hyperlinks>
  <pageMargins left="0.75" right="0.75" top="1" bottom="1" header="0.5" footer="0.5"/>
  <pageSetup orientation="portrait" copies="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Potentiometer 64 linear calc</vt:lpstr>
      <vt:lpstr>Potentiometer -32dB calc</vt:lpstr>
      <vt:lpstr>L-PAD calc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Helpdesk</dc:creator>
  <cp:lastModifiedBy>Helpdesk</cp:lastModifiedBy>
  <dcterms:created xsi:type="dcterms:W3CDTF">2017-03-01T18:55:37Z</dcterms:created>
  <dcterms:modified xsi:type="dcterms:W3CDTF">2017-07-25T20:45:34Z</dcterms:modified>
</cp:coreProperties>
</file>